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Coordinator Draws\"/>
    </mc:Choice>
  </mc:AlternateContent>
  <xr:revisionPtr revIDLastSave="0" documentId="13_ncr:1_{6912C817-7236-4016-B3DC-1012A5F80E6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view" sheetId="1" r:id="rId1"/>
    <sheet name="Master Draw" sheetId="2" r:id="rId2"/>
    <sheet name="Score Entry" sheetId="3" r:id="rId3"/>
    <sheet name="Mixed Ladder" sheetId="4" r:id="rId4"/>
    <sheet name="Mens Ladd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F16" i="5"/>
  <c r="G15" i="5"/>
  <c r="F15" i="5"/>
  <c r="G14" i="5"/>
  <c r="F14" i="5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J17" i="3"/>
  <c r="J16" i="3"/>
  <c r="K16" i="3" s="1"/>
  <c r="I24" i="4" s="1"/>
  <c r="J15" i="3"/>
  <c r="K15" i="3" s="1"/>
  <c r="J14" i="3"/>
  <c r="K14" i="3" s="1"/>
  <c r="I22" i="4" s="1"/>
  <c r="J13" i="3"/>
  <c r="J12" i="3"/>
  <c r="K12" i="3" s="1"/>
  <c r="J11" i="3"/>
  <c r="K11" i="3" s="1"/>
  <c r="I20" i="4" s="1"/>
  <c r="J10" i="3"/>
  <c r="J9" i="3"/>
  <c r="K9" i="3" s="1"/>
  <c r="I19" i="4" s="1"/>
  <c r="J8" i="3"/>
  <c r="J7" i="3"/>
  <c r="J6" i="3"/>
  <c r="J5" i="3"/>
  <c r="B8" i="5" l="1"/>
  <c r="F6" i="5"/>
  <c r="F7" i="4"/>
  <c r="G8" i="4"/>
  <c r="G6" i="4"/>
  <c r="B6" i="5"/>
  <c r="G7" i="4"/>
  <c r="F8" i="4"/>
  <c r="B10" i="4"/>
  <c r="I23" i="4"/>
  <c r="I21" i="4"/>
  <c r="K13" i="3"/>
  <c r="I16" i="5" s="1"/>
  <c r="B6" i="4"/>
  <c r="G9" i="4"/>
  <c r="F10" i="4"/>
  <c r="G6" i="5"/>
  <c r="F7" i="5"/>
  <c r="F9" i="4"/>
  <c r="K6" i="3"/>
  <c r="K10" i="3"/>
  <c r="B7" i="4"/>
  <c r="G10" i="4"/>
  <c r="G7" i="5"/>
  <c r="F8" i="5"/>
  <c r="K5" i="3"/>
  <c r="K17" i="3"/>
  <c r="I25" i="4" s="1"/>
  <c r="B8" i="4"/>
  <c r="G8" i="5"/>
  <c r="K7" i="3"/>
  <c r="B9" i="4"/>
  <c r="F6" i="4"/>
  <c r="B7" i="5"/>
  <c r="K8" i="3"/>
  <c r="H6" i="4" l="1"/>
  <c r="H8" i="4"/>
  <c r="H9" i="4"/>
  <c r="H6" i="5"/>
  <c r="H7" i="4"/>
  <c r="H8" i="5"/>
  <c r="D7" i="4"/>
  <c r="I17" i="4"/>
  <c r="I18" i="4"/>
  <c r="D6" i="4"/>
  <c r="C10" i="4"/>
  <c r="C9" i="4"/>
  <c r="C8" i="4"/>
  <c r="C7" i="4"/>
  <c r="D10" i="4"/>
  <c r="C6" i="4"/>
  <c r="I16" i="4"/>
  <c r="H7" i="5"/>
  <c r="D9" i="4"/>
  <c r="H10" i="4"/>
  <c r="D8" i="4"/>
  <c r="C7" i="5"/>
  <c r="C6" i="5"/>
  <c r="C8" i="5"/>
  <c r="D7" i="5"/>
  <c r="I14" i="5"/>
  <c r="D8" i="5"/>
  <c r="D6" i="5"/>
  <c r="I15" i="5"/>
  <c r="E7" i="5" l="1"/>
  <c r="E6" i="4"/>
  <c r="I8" i="4"/>
  <c r="I7" i="4"/>
  <c r="E8" i="4"/>
  <c r="I9" i="4"/>
  <c r="I8" i="5"/>
  <c r="E8" i="5"/>
  <c r="I10" i="4"/>
  <c r="E10" i="4"/>
  <c r="I6" i="5"/>
  <c r="E6" i="5"/>
  <c r="I7" i="5"/>
  <c r="I6" i="4"/>
  <c r="E7" i="4"/>
  <c r="E9" i="4"/>
  <c r="J8" i="5" l="1"/>
  <c r="J7" i="5"/>
  <c r="J6" i="5"/>
  <c r="J10" i="4"/>
  <c r="J9" i="4"/>
  <c r="J8" i="4"/>
  <c r="J7" i="4"/>
  <c r="J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<sst xmlns="http://schemas.openxmlformats.org/spreadsheetml/2006/main" count="290" uniqueCount="88">
  <si>
    <t>How to use</t>
  </si>
  <si>
    <t>1. Enter final scores on the Score Entry sheet in the blue cells only.</t>
  </si>
  <si>
    <t>2. Ladders update automatically on the Mixed Ladder and Mens Ladder sheets.</t>
  </si>
  <si>
    <t>3. Ranking uses Points first, then Points Difference.</t>
  </si>
  <si>
    <t>4. Points system is set to Win = 2, Draw = 1, Loss = 0.</t>
  </si>
  <si>
    <t>5. Fixture views are shown under each ladder for quick match-day reference.</t>
  </si>
  <si>
    <t>Grade</t>
  </si>
  <si>
    <t>Teams</t>
  </si>
  <si>
    <t>Matches</t>
  </si>
  <si>
    <t>Mixed</t>
  </si>
  <si>
    <t>AKL Blue, AKL White, Hutt Valley, Porirua, Taupo</t>
  </si>
  <si>
    <t>Mens</t>
  </si>
  <si>
    <t>AKL Blue, AKL White, Hutt Valley</t>
  </si>
  <si>
    <t>Time</t>
  </si>
  <si>
    <t>Field 1</t>
  </si>
  <si>
    <t>Field 2</t>
  </si>
  <si>
    <t>08:00 – 08:30</t>
  </si>
  <si>
    <t>Mixed Taupo vs Porirua</t>
  </si>
  <si>
    <t>Mixed AKL White vs Hutt Valley</t>
  </si>
  <si>
    <t>08:35 – 09:05</t>
  </si>
  <si>
    <t>—</t>
  </si>
  <si>
    <t>Mens Hutt Valley vs AKL White</t>
  </si>
  <si>
    <t>09:10 – 09:40</t>
  </si>
  <si>
    <t>Mixed AKL Blue vs Porirua</t>
  </si>
  <si>
    <t>Mixed Taupo vs AKL White</t>
  </si>
  <si>
    <t>09:45 – 10:15</t>
  </si>
  <si>
    <t>Mens AKL Blue vs AKL White</t>
  </si>
  <si>
    <t>10:20 – 10:50</t>
  </si>
  <si>
    <t>Mixed AKL Blue vs Hutt Valley</t>
  </si>
  <si>
    <t>Mixed Porirua vs AKL White</t>
  </si>
  <si>
    <t>10:55 – 11:25</t>
  </si>
  <si>
    <t>Mens AKL Blue vs Hutt Valley</t>
  </si>
  <si>
    <t>11:30 – 12:00</t>
  </si>
  <si>
    <t>Mixed AKL Blue vs AKL White</t>
  </si>
  <si>
    <t>Mixed Hutt Valley vs Taupo</t>
  </si>
  <si>
    <t>12:05 – 12:35</t>
  </si>
  <si>
    <t>Mixed AKL Blue vs Taupo</t>
  </si>
  <si>
    <t>Mixed Hutt Valley vs Porirua</t>
  </si>
  <si>
    <t>Enter final scores in the blue cells only</t>
  </si>
  <si>
    <t>Match ID</t>
  </si>
  <si>
    <t>Round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</si>
  <si>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</si>
  <si>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</si>
  <si>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</si>
  <si>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</si>
  <si>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</si>
  <si>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</si>
  <si>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</si>
  <si>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Notes</t>
  </si>
  <si>
    <t>M01</t>
  </si>
  <si>
    <t>Taupo</t>
  </si>
  <si>
    <t/>
  </si>
  <si>
    <t>Porirua</t>
  </si>
  <si>
    <t>M02</t>
  </si>
  <si>
    <t>AKL White</t>
  </si>
  <si>
    <t>Hutt Valley</t>
  </si>
  <si>
    <t>M03</t>
  </si>
  <si>
    <t>M04</t>
  </si>
  <si>
    <t>AKL Blue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</si>
  <si>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</si>
  <si>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</si>
  <si>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</si>
  <si>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</si>
  <si>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</si>
  <si>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</si>
  <si>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</si>
  <si>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</si>
  <si>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</si>
  <si>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Mixed Ladder</t>
  </si>
  <si>
    <t>Points: Win=2, Draw=1, Loss=0. Ranking: Points, then Diff.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</si>
  <si>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</si>
  <si>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</si>
  <si>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</si>
  <si>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</si>
  <si>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</si>
  <si>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</si>
  <si>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</si>
  <si>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</si>
  <si>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</si>
  <si>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</si>
  <si>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Mixed Fixtures</t>
  </si>
  <si>
    <t>Score</t>
  </si>
  <si>
    <t>Result</t>
  </si>
  <si>
    <t>Mens Ladder</t>
  </si>
  <si>
    <t>Mens Fixtures</t>
  </si>
  <si>
    <t>TEF Adult Tag Tournament Pack</t>
  </si>
  <si>
    <t>Saturday Day 2 - Master Draw</t>
  </si>
  <si>
    <t>Adult Tag Score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</si>
</sst>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2F0D9"/>
      </patternFill>
    </fill>
    <fill>
      <patternFill patternType="solid">
        <fgColor rgb="FFDCE6F1"/>
      </patternFill>
    </fill>
    <fill>
      <patternFill patternType="solid">
        <fgColor rgb="FFF3F4F6"/>
      </patternFill>
    </fill>
    <fill>
      <patternFill patternType="solid">
        <fgColor rgb="FFEAF2FF"/>
      </patternFill>
    </fill>
    <fill>
      <patternFill patternType="solid">
        <fgColor rgb="FFFFF2CC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/>
    <xf numFmtId="0" fontId="0" fillId="3" borderId="1" xfId="0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2" xfId="0" applyBorder="1"/>
    <xf numFmtId="0" fontId="0" fillId="0" borderId="2" xfId="0" applyBorder="1" applyAlignment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EAF7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762000</xdr:colOff>
      <xdr:row>40</xdr:row>
      <xdr:rowOff>76200</xdr:rowOff>
    </xdr:to>
    <xdr:sp macro="" textlink="">
      <xdr:nvSpPr>
        <xdr:cNvPr id="1051" name="Text Box 27" hidden="1">
          <a:extLst>
            <a:ext uri="{FF2B5EF4-FFF2-40B4-BE49-F238E27FC236}">
              <a16:creationId xmlns:a16="http://schemas.microsoft.com/office/drawing/2014/main" id="{6F93061A-F851-F5E4-A06E-41F6191BD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762000</xdr:colOff>
      <xdr:row>40</xdr:row>
      <xdr:rowOff>76200</xdr:rowOff>
    </xdr:to>
    <xdr:sp macro="" textlink="">
      <xdr:nvSpPr>
        <xdr:cNvPr id="2" name="AutoShape 27">
          <a:extLst>
            <a:ext uri="{FF2B5EF4-FFF2-40B4-BE49-F238E27FC236}">
              <a16:creationId xmlns:a16="http://schemas.microsoft.com/office/drawing/2014/main" id="{1A756206-D4C3-9359-CAB1-DED84D6424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dultsTagScoreEntry" displayName="AdultsTagScoreEntry" ref="A4:L17">
  <autoFilter ref="A4:L17" xr:uid="{00000000-0009-0000-0100-000001000000}"/>
  <tableColumns count="12">
    <tableColumn id="1" xr3:uid="{00000000-0010-0000-0000-000001000000}" name="Match ID"/>
    <tableColumn id="2" xr3:uid="{00000000-0010-0000-0000-000002000000}" name="Grade"/>
    <tableColumn id="3" xr3:uid="{00000000-0010-0000-0000-000003000000}" name="Round"/>
    <tableColumn id="4" xr3:uid="{00000000-0010-0000-0000-000004000000}" name="Time"/>
    <tableColumn id="5" xr3:uid="{00000000-0010-0000-0000-000005000000}" name="Venue"/>
    <tableColumn id="6" xr3:uid="{00000000-0010-0000-0000-000006000000}" name="Team 1"/>
    <tableColumn id="7" xr3:uid="{00000000-0010-0000-0000-000007000000}" name="Team 1 Score"/>
    <tableColumn id="8" xr3:uid="{00000000-0010-0000-0000-000008000000}" name="Team 2 Score"/>
    <tableColumn id="9" xr3:uid="{00000000-0010-0000-0000-000009000000}" name="Team 2"/>
    <tableColumn id="10" xr3:uid="{00000000-0010-0000-0000-00000A000000}" name="Completed"/>
    <tableColumn id="11" xr3:uid="{00000000-0010-0000-0000-00000B000000}" name="Winner / Result"/>
    <tableColumn id="12" xr3:uid="{00000000-0010-0000-0000-00000C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E4" sqref="E4"/>
    </sheetView>
  </sheetViews>
  <sheetFormatPr defaultRowHeight="14.4" x14ac:dyDescent="0.3"/>
  <cols>
    <col min="1" max="1" width="14" customWidth="1"/>
    <col min="2" max="2" width="52" customWidth="1"/>
    <col min="3" max="3" width="12" customWidth="1"/>
  </cols>
  <sheetData>
    <row r="1" spans="1:6" ht="18" x14ac:dyDescent="0.35">
      <c r="A1" s="21" t="s">
        <v>85</v>
      </c>
      <c r="B1" s="21"/>
      <c r="C1" s="21"/>
      <c r="D1" s="20"/>
      <c r="E1" s="20"/>
      <c r="F1" s="20"/>
    </row>
    <row r="2" spans="1:6" x14ac:dyDescent="0.3">
      <c r="A2" s="1" t="s">
        <v>0</v>
      </c>
    </row>
    <row r="3" spans="1:6" x14ac:dyDescent="0.3">
      <c r="A3" s="2" t="s">
        <v>1</v>
      </c>
    </row>
    <row r="4" spans="1:6" x14ac:dyDescent="0.3">
      <c r="A4" s="2" t="s">
        <v>2</v>
      </c>
    </row>
    <row r="5" spans="1:6" x14ac:dyDescent="0.3">
      <c r="A5" s="2" t="s">
        <v>3</v>
      </c>
    </row>
    <row r="6" spans="1:6" x14ac:dyDescent="0.3">
      <c r="A6" s="2" t="s">
        <v>4</v>
      </c>
    </row>
    <row r="7" spans="1:6" x14ac:dyDescent="0.3">
      <c r="A7" s="2" t="s">
        <v>5</v>
      </c>
    </row>
    <row r="10" spans="1:6" x14ac:dyDescent="0.3">
      <c r="A10" s="3" t="s">
        <v>6</v>
      </c>
      <c r="B10" s="3" t="s">
        <v>7</v>
      </c>
      <c r="C10" s="3" t="s">
        <v>8</v>
      </c>
    </row>
    <row r="11" spans="1:6" x14ac:dyDescent="0.3">
      <c r="A11" s="4" t="s">
        <v>9</v>
      </c>
      <c r="B11" s="2" t="s">
        <v>10</v>
      </c>
      <c r="C11" s="2">
        <v>10</v>
      </c>
    </row>
    <row r="12" spans="1:6" x14ac:dyDescent="0.3">
      <c r="A12" s="5" t="s">
        <v>11</v>
      </c>
      <c r="B12" s="2" t="s">
        <v>12</v>
      </c>
      <c r="C12" s="2">
        <v>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B9" sqref="B9"/>
    </sheetView>
  </sheetViews>
  <sheetFormatPr defaultRowHeight="14.4" x14ac:dyDescent="0.3"/>
  <cols>
    <col min="1" max="1" width="18" customWidth="1"/>
    <col min="2" max="3" width="34" customWidth="1"/>
  </cols>
  <sheetData>
    <row r="1" spans="1:3" ht="18" x14ac:dyDescent="0.35">
      <c r="A1" s="18" t="s">
        <v>86</v>
      </c>
      <c r="B1" s="19"/>
      <c r="C1" s="19"/>
    </row>
    <row r="3" spans="1:3" x14ac:dyDescent="0.3">
      <c r="A3" s="3" t="s">
        <v>13</v>
      </c>
      <c r="B3" s="3" t="s">
        <v>14</v>
      </c>
      <c r="C3" s="3" t="s">
        <v>15</v>
      </c>
    </row>
    <row r="4" spans="1:3" ht="22.35" customHeight="1" x14ac:dyDescent="0.3">
      <c r="A4" s="6" t="s">
        <v>16</v>
      </c>
      <c r="B4" s="7" t="s">
        <v>17</v>
      </c>
      <c r="C4" s="7" t="s">
        <v>18</v>
      </c>
    </row>
    <row r="5" spans="1:3" ht="22.35" customHeight="1" x14ac:dyDescent="0.3">
      <c r="A5" s="6" t="s">
        <v>19</v>
      </c>
      <c r="B5" s="8" t="s">
        <v>20</v>
      </c>
      <c r="C5" s="9" t="s">
        <v>21</v>
      </c>
    </row>
    <row r="6" spans="1:3" ht="22.35" customHeight="1" x14ac:dyDescent="0.3">
      <c r="A6" s="6" t="s">
        <v>22</v>
      </c>
      <c r="B6" s="7" t="s">
        <v>23</v>
      </c>
      <c r="C6" s="7" t="s">
        <v>24</v>
      </c>
    </row>
    <row r="7" spans="1:3" ht="22.35" customHeight="1" x14ac:dyDescent="0.3">
      <c r="A7" s="6" t="s">
        <v>25</v>
      </c>
      <c r="B7" s="8" t="s">
        <v>20</v>
      </c>
      <c r="C7" s="9" t="s">
        <v>26</v>
      </c>
    </row>
    <row r="8" spans="1:3" ht="22.35" customHeight="1" x14ac:dyDescent="0.3">
      <c r="A8" s="6" t="s">
        <v>27</v>
      </c>
      <c r="B8" s="7" t="s">
        <v>28</v>
      </c>
      <c r="C8" s="7" t="s">
        <v>29</v>
      </c>
    </row>
    <row r="9" spans="1:3" ht="22.35" customHeight="1" x14ac:dyDescent="0.3">
      <c r="A9" s="6" t="s">
        <v>30</v>
      </c>
      <c r="B9" s="8" t="s">
        <v>20</v>
      </c>
      <c r="C9" s="9" t="s">
        <v>31</v>
      </c>
    </row>
    <row r="10" spans="1:3" ht="22.35" customHeight="1" x14ac:dyDescent="0.3">
      <c r="A10" s="6" t="s">
        <v>32</v>
      </c>
      <c r="B10" s="7" t="s">
        <v>33</v>
      </c>
      <c r="C10" s="7" t="s">
        <v>34</v>
      </c>
    </row>
    <row r="11" spans="1:3" ht="22.35" customHeight="1" x14ac:dyDescent="0.3">
      <c r="A11" s="6" t="s">
        <v>35</v>
      </c>
      <c r="B11" s="7" t="s">
        <v>36</v>
      </c>
      <c r="C11" s="7" t="s">
        <v>37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tabSelected="1" workbookViewId="0">
      <selection activeCell="M21" sqref="M21"/>
    </sheetView>
  </sheetViews>
  <sheetFormatPr defaultRowHeight="14.4" x14ac:dyDescent="0.3"/>
  <cols>
    <col min="1" max="2" width="10" customWidth="1"/>
    <col min="3" max="3" width="8" customWidth="1"/>
    <col min="4" max="4" width="16" customWidth="1"/>
    <col min="5" max="5" width="12" customWidth="1"/>
    <col min="6" max="6" width="20" customWidth="1"/>
    <col min="7" max="8" width="12" customWidth="1"/>
    <col min="9" max="9" width="20" customWidth="1"/>
    <col min="10" max="10" width="11" customWidth="1"/>
    <col min="11" max="11" width="20" customWidth="1"/>
    <col min="12" max="12" width="18" customWidth="1"/>
  </cols>
  <sheetData>
    <row r="1" spans="1:12" ht="18" x14ac:dyDescent="0.35">
      <c r="A1" s="18" t="s">
        <v>87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3">
      <c r="A2" s="10" t="s">
        <v>38</v>
      </c>
    </row>
    <row r="4" spans="1:12" ht="28.8" x14ac:dyDescent="0.3">
      <c r="A4" s="3" t="s">
        <v>39</v>
      </c>
      <c r="B4" s="3" t="s">
        <v>6</v>
      </c>
      <c r="C4" s="3" t="s">
        <v>40</v>
      </c>
      <c r="D4" s="3" t="s">
        <v>13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spans="1:12" x14ac:dyDescent="0.3">
      <c r="A5" s="7" t="s">
        <v>49</v>
      </c>
      <c r="B5" s="7" t="s">
        <v>9</v>
      </c>
      <c r="C5" s="7">
        <v>1</v>
      </c>
      <c r="D5" s="11" t="s">
        <v>16</v>
      </c>
      <c r="E5" s="7" t="s">
        <v>14</v>
      </c>
      <c r="F5" s="11" t="s">
        <v>50</v>
      </c>
      <c r="G5" s="12"/>
      <c r="H5" s="12"/>
      <c r="I5" s="11" t="s">
        <v>52</v>
      </c>
      <c r="J5" s="13" t="str">
        <f t="shared" ref="J5:J17" si="0">IF(AND(ISNUMBER(G5),ISNUMBER(H5)),1,"")</f>
        <v/>
      </c>
      <c r="K5" s="14" t="str">
        <f t="shared" ref="K5:K17" si="1">IF(J5=0,"",IF(G5=H5,"Draw",IF(G5&gt;H5,F5,I5)))</f>
        <v>Draw</v>
      </c>
      <c r="L5" s="15" t="s">
        <v>51</v>
      </c>
    </row>
    <row r="6" spans="1:12" x14ac:dyDescent="0.3">
      <c r="A6" s="7" t="s">
        <v>53</v>
      </c>
      <c r="B6" s="7" t="s">
        <v>9</v>
      </c>
      <c r="C6" s="7">
        <v>1</v>
      </c>
      <c r="D6" s="11" t="s">
        <v>16</v>
      </c>
      <c r="E6" s="7" t="s">
        <v>15</v>
      </c>
      <c r="F6" s="11" t="s">
        <v>54</v>
      </c>
      <c r="G6" s="12" t="s">
        <v>51</v>
      </c>
      <c r="H6" s="12" t="s">
        <v>51</v>
      </c>
      <c r="I6" s="11" t="s">
        <v>55</v>
      </c>
      <c r="J6" s="13" t="str">
        <f t="shared" si="0"/>
        <v/>
      </c>
      <c r="K6" s="14" t="str">
        <f t="shared" si="1"/>
        <v>Draw</v>
      </c>
      <c r="L6" s="15" t="s">
        <v>51</v>
      </c>
    </row>
    <row r="7" spans="1:12" x14ac:dyDescent="0.3">
      <c r="A7" s="9" t="s">
        <v>56</v>
      </c>
      <c r="B7" s="9" t="s">
        <v>11</v>
      </c>
      <c r="C7" s="9">
        <v>2</v>
      </c>
      <c r="D7" s="16" t="s">
        <v>19</v>
      </c>
      <c r="E7" s="9" t="s">
        <v>15</v>
      </c>
      <c r="F7" s="16" t="s">
        <v>55</v>
      </c>
      <c r="G7" s="12" t="s">
        <v>51</v>
      </c>
      <c r="H7" s="12" t="s">
        <v>51</v>
      </c>
      <c r="I7" s="16" t="s">
        <v>54</v>
      </c>
      <c r="J7" s="13" t="str">
        <f t="shared" si="0"/>
        <v/>
      </c>
      <c r="K7" s="14" t="str">
        <f t="shared" si="1"/>
        <v>Draw</v>
      </c>
      <c r="L7" s="15" t="s">
        <v>51</v>
      </c>
    </row>
    <row r="8" spans="1:12" x14ac:dyDescent="0.3">
      <c r="A8" s="7" t="s">
        <v>57</v>
      </c>
      <c r="B8" s="7" t="s">
        <v>9</v>
      </c>
      <c r="C8" s="7">
        <v>3</v>
      </c>
      <c r="D8" s="11" t="s">
        <v>22</v>
      </c>
      <c r="E8" s="7" t="s">
        <v>14</v>
      </c>
      <c r="F8" s="11" t="s">
        <v>58</v>
      </c>
      <c r="G8" s="12" t="s">
        <v>51</v>
      </c>
      <c r="H8" s="12" t="s">
        <v>51</v>
      </c>
      <c r="I8" s="11" t="s">
        <v>52</v>
      </c>
      <c r="J8" s="13" t="str">
        <f t="shared" si="0"/>
        <v/>
      </c>
      <c r="K8" s="14" t="str">
        <f t="shared" si="1"/>
        <v>Draw</v>
      </c>
      <c r="L8" s="15" t="s">
        <v>51</v>
      </c>
    </row>
    <row r="9" spans="1:12" x14ac:dyDescent="0.3">
      <c r="A9" s="7" t="s">
        <v>59</v>
      </c>
      <c r="B9" s="7" t="s">
        <v>9</v>
      </c>
      <c r="C9" s="7">
        <v>3</v>
      </c>
      <c r="D9" s="11" t="s">
        <v>22</v>
      </c>
      <c r="E9" s="7" t="s">
        <v>15</v>
      </c>
      <c r="F9" s="11" t="s">
        <v>50</v>
      </c>
      <c r="G9" s="12" t="s">
        <v>51</v>
      </c>
      <c r="H9" s="12" t="s">
        <v>51</v>
      </c>
      <c r="I9" s="11" t="s">
        <v>54</v>
      </c>
      <c r="J9" s="13" t="str">
        <f t="shared" si="0"/>
        <v/>
      </c>
      <c r="K9" s="14" t="str">
        <f t="shared" si="1"/>
        <v>Draw</v>
      </c>
      <c r="L9" s="15" t="s">
        <v>51</v>
      </c>
    </row>
    <row r="10" spans="1:12" x14ac:dyDescent="0.3">
      <c r="A10" s="9" t="s">
        <v>60</v>
      </c>
      <c r="B10" s="9" t="s">
        <v>11</v>
      </c>
      <c r="C10" s="9">
        <v>4</v>
      </c>
      <c r="D10" s="16" t="s">
        <v>25</v>
      </c>
      <c r="E10" s="9" t="s">
        <v>15</v>
      </c>
      <c r="F10" s="16" t="s">
        <v>58</v>
      </c>
      <c r="G10" s="12" t="s">
        <v>51</v>
      </c>
      <c r="H10" s="12" t="s">
        <v>51</v>
      </c>
      <c r="I10" s="16" t="s">
        <v>54</v>
      </c>
      <c r="J10" s="13" t="str">
        <f t="shared" si="0"/>
        <v/>
      </c>
      <c r="K10" s="14" t="str">
        <f t="shared" si="1"/>
        <v>Draw</v>
      </c>
      <c r="L10" s="15" t="s">
        <v>51</v>
      </c>
    </row>
    <row r="11" spans="1:12" x14ac:dyDescent="0.3">
      <c r="A11" s="7" t="s">
        <v>61</v>
      </c>
      <c r="B11" s="7" t="s">
        <v>9</v>
      </c>
      <c r="C11" s="7">
        <v>5</v>
      </c>
      <c r="D11" s="11" t="s">
        <v>27</v>
      </c>
      <c r="E11" s="7" t="s">
        <v>14</v>
      </c>
      <c r="F11" s="11" t="s">
        <v>58</v>
      </c>
      <c r="G11" s="12" t="s">
        <v>51</v>
      </c>
      <c r="H11" s="12" t="s">
        <v>51</v>
      </c>
      <c r="I11" s="11" t="s">
        <v>55</v>
      </c>
      <c r="J11" s="13" t="str">
        <f t="shared" si="0"/>
        <v/>
      </c>
      <c r="K11" s="14" t="str">
        <f t="shared" si="1"/>
        <v>Draw</v>
      </c>
      <c r="L11" s="15" t="s">
        <v>51</v>
      </c>
    </row>
    <row r="12" spans="1:12" x14ac:dyDescent="0.3">
      <c r="A12" s="7" t="s">
        <v>62</v>
      </c>
      <c r="B12" s="7" t="s">
        <v>9</v>
      </c>
      <c r="C12" s="7">
        <v>5</v>
      </c>
      <c r="D12" s="11" t="s">
        <v>27</v>
      </c>
      <c r="E12" s="7" t="s">
        <v>15</v>
      </c>
      <c r="F12" s="11" t="s">
        <v>52</v>
      </c>
      <c r="G12" s="12" t="s">
        <v>51</v>
      </c>
      <c r="H12" s="12" t="s">
        <v>51</v>
      </c>
      <c r="I12" s="11" t="s">
        <v>54</v>
      </c>
      <c r="J12" s="13" t="str">
        <f t="shared" si="0"/>
        <v/>
      </c>
      <c r="K12" s="14" t="str">
        <f t="shared" si="1"/>
        <v>Draw</v>
      </c>
      <c r="L12" s="15" t="s">
        <v>51</v>
      </c>
    </row>
    <row r="13" spans="1:12" x14ac:dyDescent="0.3">
      <c r="A13" s="9" t="s">
        <v>63</v>
      </c>
      <c r="B13" s="9" t="s">
        <v>11</v>
      </c>
      <c r="C13" s="9">
        <v>6</v>
      </c>
      <c r="D13" s="16" t="s">
        <v>30</v>
      </c>
      <c r="E13" s="9" t="s">
        <v>15</v>
      </c>
      <c r="F13" s="16" t="s">
        <v>58</v>
      </c>
      <c r="G13" s="12" t="s">
        <v>51</v>
      </c>
      <c r="H13" s="12" t="s">
        <v>51</v>
      </c>
      <c r="I13" s="16" t="s">
        <v>55</v>
      </c>
      <c r="J13" s="13" t="str">
        <f t="shared" si="0"/>
        <v/>
      </c>
      <c r="K13" s="14" t="str">
        <f t="shared" si="1"/>
        <v>Draw</v>
      </c>
      <c r="L13" s="15" t="s">
        <v>51</v>
      </c>
    </row>
    <row r="14" spans="1:12" x14ac:dyDescent="0.3">
      <c r="A14" s="7" t="s">
        <v>64</v>
      </c>
      <c r="B14" s="7" t="s">
        <v>9</v>
      </c>
      <c r="C14" s="7">
        <v>7</v>
      </c>
      <c r="D14" s="11" t="s">
        <v>32</v>
      </c>
      <c r="E14" s="7" t="s">
        <v>14</v>
      </c>
      <c r="F14" s="11" t="s">
        <v>58</v>
      </c>
      <c r="G14" s="12" t="s">
        <v>51</v>
      </c>
      <c r="H14" s="12" t="s">
        <v>51</v>
      </c>
      <c r="I14" s="11" t="s">
        <v>54</v>
      </c>
      <c r="J14" s="13" t="str">
        <f t="shared" si="0"/>
        <v/>
      </c>
      <c r="K14" s="14" t="str">
        <f t="shared" si="1"/>
        <v>Draw</v>
      </c>
      <c r="L14" s="15" t="s">
        <v>51</v>
      </c>
    </row>
    <row r="15" spans="1:12" x14ac:dyDescent="0.3">
      <c r="A15" s="7" t="s">
        <v>65</v>
      </c>
      <c r="B15" s="7" t="s">
        <v>9</v>
      </c>
      <c r="C15" s="7">
        <v>7</v>
      </c>
      <c r="D15" s="11" t="s">
        <v>32</v>
      </c>
      <c r="E15" s="7" t="s">
        <v>15</v>
      </c>
      <c r="F15" s="11" t="s">
        <v>55</v>
      </c>
      <c r="G15" s="12" t="s">
        <v>51</v>
      </c>
      <c r="H15" s="12" t="s">
        <v>51</v>
      </c>
      <c r="I15" s="11" t="s">
        <v>50</v>
      </c>
      <c r="J15" s="13" t="str">
        <f t="shared" si="0"/>
        <v/>
      </c>
      <c r="K15" s="14" t="str">
        <f t="shared" si="1"/>
        <v>Draw</v>
      </c>
      <c r="L15" s="15" t="s">
        <v>51</v>
      </c>
    </row>
    <row r="16" spans="1:12" x14ac:dyDescent="0.3">
      <c r="A16" s="7" t="s">
        <v>66</v>
      </c>
      <c r="B16" s="7" t="s">
        <v>9</v>
      </c>
      <c r="C16" s="7">
        <v>8</v>
      </c>
      <c r="D16" s="11" t="s">
        <v>35</v>
      </c>
      <c r="E16" s="7" t="s">
        <v>14</v>
      </c>
      <c r="F16" s="11" t="s">
        <v>58</v>
      </c>
      <c r="G16" s="12" t="s">
        <v>51</v>
      </c>
      <c r="H16" s="12" t="s">
        <v>51</v>
      </c>
      <c r="I16" s="11" t="s">
        <v>50</v>
      </c>
      <c r="J16" s="13" t="str">
        <f t="shared" si="0"/>
        <v/>
      </c>
      <c r="K16" s="14" t="str">
        <f t="shared" si="1"/>
        <v>Draw</v>
      </c>
      <c r="L16" s="15" t="s">
        <v>51</v>
      </c>
    </row>
    <row r="17" spans="1:12" x14ac:dyDescent="0.3">
      <c r="A17" s="7" t="s">
        <v>67</v>
      </c>
      <c r="B17" s="7" t="s">
        <v>9</v>
      </c>
      <c r="C17" s="7">
        <v>8</v>
      </c>
      <c r="D17" s="11" t="s">
        <v>35</v>
      </c>
      <c r="E17" s="7" t="s">
        <v>15</v>
      </c>
      <c r="F17" s="11" t="s">
        <v>55</v>
      </c>
      <c r="G17" s="12" t="s">
        <v>51</v>
      </c>
      <c r="H17" s="12" t="s">
        <v>51</v>
      </c>
      <c r="I17" s="11" t="s">
        <v>52</v>
      </c>
      <c r="J17" s="13" t="str">
        <f t="shared" si="0"/>
        <v/>
      </c>
      <c r="K17" s="14" t="str">
        <f t="shared" si="1"/>
        <v>Draw</v>
      </c>
      <c r="L17" s="15" t="s">
        <v>51</v>
      </c>
    </row>
  </sheetData>
  <mergeCells count="1">
    <mergeCell ref="A1:L1"/>
  </mergeCells>
  <conditionalFormatting sqref="A5:L17">
    <cfRule type="expression" dxfId="0" priority="1">
      <formula>$J5=1</formula>
    </cfRule>
  </conditionalFormatting>
  <dataValidations count="1">
    <dataValidation type="whole" allowBlank="1" promptTitle="Score Entry" prompt="Enter a whole number score from 0 to 200." sqref="G5:H17" xr:uid="{00000000-0002-0000-0200-000000000000}">
      <formula1>0</formula1>
      <formula2>200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F16" sqref="F16"/>
    </sheetView>
  </sheetViews>
  <sheetFormatPr defaultRowHeight="14.4" x14ac:dyDescent="0.3"/>
  <cols>
    <col min="1" max="1" width="14" customWidth="1"/>
    <col min="2" max="2" width="8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0" width="10" customWidth="1"/>
  </cols>
  <sheetData>
    <row r="1" spans="1:10" ht="18" x14ac:dyDescent="0.35">
      <c r="A1" s="18" t="s">
        <v>68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B2" s="2" t="s">
        <v>9</v>
      </c>
    </row>
    <row r="3" spans="1:10" x14ac:dyDescent="0.3">
      <c r="A3" s="10" t="s">
        <v>69</v>
      </c>
    </row>
    <row r="5" spans="1:10" x14ac:dyDescent="0.3">
      <c r="A5" s="3" t="s">
        <v>70</v>
      </c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 t="s">
        <v>78</v>
      </c>
      <c r="J5" s="3" t="s">
        <v>79</v>
      </c>
    </row>
    <row r="6" spans="1:10" x14ac:dyDescent="0.3">
      <c r="A6" s="4" t="s">
        <v>58</v>
      </c>
      <c r="B6" s="13">
        <f>COUNTIFS('Score Entry'!$B$5:$B$17,$B$2,'Score Entry'!$F$5:$F$17,$A6,'Score Entry'!$J$5:$J$17,1)+COUNTIFS('Score Entry'!$B$5:$B$17,$B$2,'Score Entry'!$I$5:$I$17,$A6,'Score Entry'!$J$5:$J$17,1)</f>
        <v>0</v>
      </c>
      <c r="C6" s="13">
        <f>COUNTIFS('Score Entry'!$B$5:$B$17,$B$2,'Score Entry'!$K$5:$K$17,$A6)</f>
        <v>0</v>
      </c>
      <c r="D6" s="13">
        <f>COUNTIFS('Score Entry'!$B$5:$B$17,$B$2,'Score Entry'!$F$5:$F$17,$A6,'Score Entry'!$K$5:$K$17,"Draw")+COUNTIFS('Score Entry'!$B$5:$B$17,$B$2,'Score Entry'!$I$5:$I$17,$A6,'Score Entry'!$K$5:$K$17,"Draw")</f>
        <v>4</v>
      </c>
      <c r="E6" s="13">
        <f>B6-C6-D6</f>
        <v>-4</v>
      </c>
      <c r="F6" s="13">
        <f>SUMIFS('Score Entry'!$G$5:$G$17,'Score Entry'!$B$5:$B$17,$B$2,'Score Entry'!$F$5:$F$17,$A6,'Score Entry'!$J$5:$J$17,1)+SUMIFS('Score Entry'!$H$5:$H$17,'Score Entry'!$B$5:$B$17,$B$2,'Score Entry'!$I$5:$I$17,$A6,'Score Entry'!$J$5:$J$17,1)</f>
        <v>0</v>
      </c>
      <c r="G6" s="13">
        <f>SUMIFS('Score Entry'!$H$5:$H$17,'Score Entry'!$B$5:$B$17,$B$2,'Score Entry'!$F$5:$F$17,$A6,'Score Entry'!$J$5:$J$17,1)+SUMIFS('Score Entry'!$G$5:$G$17,'Score Entry'!$B$5:$B$17,$B$2,'Score Entry'!$I$5:$I$17,$A6,'Score Entry'!$J$5:$J$17,1)</f>
        <v>0</v>
      </c>
      <c r="H6" s="13">
        <f>F6-G6</f>
        <v>0</v>
      </c>
      <c r="I6" s="13">
        <f>C6*2+D6</f>
        <v>4</v>
      </c>
      <c r="J6" s="13">
        <f>1+SUMPRODUCT(($I$6:$I$10&gt;I6)+(($I$6:$I$10=I6)*($H$6:$H$10&gt;H6)))</f>
        <v>1</v>
      </c>
    </row>
    <row r="7" spans="1:10" x14ac:dyDescent="0.3">
      <c r="A7" s="4" t="s">
        <v>54</v>
      </c>
      <c r="B7" s="13">
        <f>COUNTIFS('Score Entry'!$B$5:$B$17,$B$2,'Score Entry'!$F$5:$F$17,$A7,'Score Entry'!$J$5:$J$17,1)+COUNTIFS('Score Entry'!$B$5:$B$17,$B$2,'Score Entry'!$I$5:$I$17,$A7,'Score Entry'!$J$5:$J$17,1)</f>
        <v>0</v>
      </c>
      <c r="C7" s="13">
        <f>COUNTIFS('Score Entry'!$B$5:$B$17,$B$2,'Score Entry'!$K$5:$K$17,$A7)</f>
        <v>0</v>
      </c>
      <c r="D7" s="13">
        <f>COUNTIFS('Score Entry'!$B$5:$B$17,$B$2,'Score Entry'!$F$5:$F$17,$A7,'Score Entry'!$K$5:$K$17,"Draw")+COUNTIFS('Score Entry'!$B$5:$B$17,$B$2,'Score Entry'!$I$5:$I$17,$A7,'Score Entry'!$K$5:$K$17,"Draw")</f>
        <v>4</v>
      </c>
      <c r="E7" s="13">
        <f>B7-C7-D7</f>
        <v>-4</v>
      </c>
      <c r="F7" s="13">
        <f>SUMIFS('Score Entry'!$G$5:$G$17,'Score Entry'!$B$5:$B$17,$B$2,'Score Entry'!$F$5:$F$17,$A7,'Score Entry'!$J$5:$J$17,1)+SUMIFS('Score Entry'!$H$5:$H$17,'Score Entry'!$B$5:$B$17,$B$2,'Score Entry'!$I$5:$I$17,$A7,'Score Entry'!$J$5:$J$17,1)</f>
        <v>0</v>
      </c>
      <c r="G7" s="13">
        <f>SUMIFS('Score Entry'!$H$5:$H$17,'Score Entry'!$B$5:$B$17,$B$2,'Score Entry'!$F$5:$F$17,$A7,'Score Entry'!$J$5:$J$17,1)+SUMIFS('Score Entry'!$G$5:$G$17,'Score Entry'!$B$5:$B$17,$B$2,'Score Entry'!$I$5:$I$17,$A7,'Score Entry'!$J$5:$J$17,1)</f>
        <v>0</v>
      </c>
      <c r="H7" s="13">
        <f>F7-G7</f>
        <v>0</v>
      </c>
      <c r="I7" s="13">
        <f>C7*2+D7</f>
        <v>4</v>
      </c>
      <c r="J7" s="13">
        <f>1+SUMPRODUCT(($I$6:$I$10&gt;I7)+(($I$6:$I$10=I7)*($H$6:$H$10&gt;H7)))</f>
        <v>1</v>
      </c>
    </row>
    <row r="8" spans="1:10" x14ac:dyDescent="0.3">
      <c r="A8" s="4" t="s">
        <v>55</v>
      </c>
      <c r="B8" s="13">
        <f>COUNTIFS('Score Entry'!$B$5:$B$17,$B$2,'Score Entry'!$F$5:$F$17,$A8,'Score Entry'!$J$5:$J$17,1)+COUNTIFS('Score Entry'!$B$5:$B$17,$B$2,'Score Entry'!$I$5:$I$17,$A8,'Score Entry'!$J$5:$J$17,1)</f>
        <v>0</v>
      </c>
      <c r="C8" s="13">
        <f>COUNTIFS('Score Entry'!$B$5:$B$17,$B$2,'Score Entry'!$K$5:$K$17,$A8)</f>
        <v>0</v>
      </c>
      <c r="D8" s="13">
        <f>COUNTIFS('Score Entry'!$B$5:$B$17,$B$2,'Score Entry'!$F$5:$F$17,$A8,'Score Entry'!$K$5:$K$17,"Draw")+COUNTIFS('Score Entry'!$B$5:$B$17,$B$2,'Score Entry'!$I$5:$I$17,$A8,'Score Entry'!$K$5:$K$17,"Draw")</f>
        <v>4</v>
      </c>
      <c r="E8" s="13">
        <f>B8-C8-D8</f>
        <v>-4</v>
      </c>
      <c r="F8" s="13">
        <f>SUMIFS('Score Entry'!$G$5:$G$17,'Score Entry'!$B$5:$B$17,$B$2,'Score Entry'!$F$5:$F$17,$A8,'Score Entry'!$J$5:$J$17,1)+SUMIFS('Score Entry'!$H$5:$H$17,'Score Entry'!$B$5:$B$17,$B$2,'Score Entry'!$I$5:$I$17,$A8,'Score Entry'!$J$5:$J$17,1)</f>
        <v>0</v>
      </c>
      <c r="G8" s="13">
        <f>SUMIFS('Score Entry'!$H$5:$H$17,'Score Entry'!$B$5:$B$17,$B$2,'Score Entry'!$F$5:$F$17,$A8,'Score Entry'!$J$5:$J$17,1)+SUMIFS('Score Entry'!$G$5:$G$17,'Score Entry'!$B$5:$B$17,$B$2,'Score Entry'!$I$5:$I$17,$A8,'Score Entry'!$J$5:$J$17,1)</f>
        <v>0</v>
      </c>
      <c r="H8" s="13">
        <f>F8-G8</f>
        <v>0</v>
      </c>
      <c r="I8" s="13">
        <f>C8*2+D8</f>
        <v>4</v>
      </c>
      <c r="J8" s="13">
        <f>1+SUMPRODUCT(($I$6:$I$10&gt;I8)+(($I$6:$I$10=I8)*($H$6:$H$10&gt;H8)))</f>
        <v>1</v>
      </c>
    </row>
    <row r="9" spans="1:10" x14ac:dyDescent="0.3">
      <c r="A9" s="4" t="s">
        <v>52</v>
      </c>
      <c r="B9" s="13">
        <f>COUNTIFS('Score Entry'!$B$5:$B$17,$B$2,'Score Entry'!$F$5:$F$17,$A9,'Score Entry'!$J$5:$J$17,1)+COUNTIFS('Score Entry'!$B$5:$B$17,$B$2,'Score Entry'!$I$5:$I$17,$A9,'Score Entry'!$J$5:$J$17,1)</f>
        <v>0</v>
      </c>
      <c r="C9" s="13">
        <f>COUNTIFS('Score Entry'!$B$5:$B$17,$B$2,'Score Entry'!$K$5:$K$17,$A9)</f>
        <v>0</v>
      </c>
      <c r="D9" s="13">
        <f>COUNTIFS('Score Entry'!$B$5:$B$17,$B$2,'Score Entry'!$F$5:$F$17,$A9,'Score Entry'!$K$5:$K$17,"Draw")+COUNTIFS('Score Entry'!$B$5:$B$17,$B$2,'Score Entry'!$I$5:$I$17,$A9,'Score Entry'!$K$5:$K$17,"Draw")</f>
        <v>4</v>
      </c>
      <c r="E9" s="13">
        <f>B9-C9-D9</f>
        <v>-4</v>
      </c>
      <c r="F9" s="13">
        <f>SUMIFS('Score Entry'!$G$5:$G$17,'Score Entry'!$B$5:$B$17,$B$2,'Score Entry'!$F$5:$F$17,$A9,'Score Entry'!$J$5:$J$17,1)+SUMIFS('Score Entry'!$H$5:$H$17,'Score Entry'!$B$5:$B$17,$B$2,'Score Entry'!$I$5:$I$17,$A9,'Score Entry'!$J$5:$J$17,1)</f>
        <v>0</v>
      </c>
      <c r="G9" s="13">
        <f>SUMIFS('Score Entry'!$H$5:$H$17,'Score Entry'!$B$5:$B$17,$B$2,'Score Entry'!$F$5:$F$17,$A9,'Score Entry'!$J$5:$J$17,1)+SUMIFS('Score Entry'!$G$5:$G$17,'Score Entry'!$B$5:$B$17,$B$2,'Score Entry'!$I$5:$I$17,$A9,'Score Entry'!$J$5:$J$17,1)</f>
        <v>0</v>
      </c>
      <c r="H9" s="13">
        <f>F9-G9</f>
        <v>0</v>
      </c>
      <c r="I9" s="13">
        <f>C9*2+D9</f>
        <v>4</v>
      </c>
      <c r="J9" s="13">
        <f>1+SUMPRODUCT(($I$6:$I$10&gt;I9)+(($I$6:$I$10=I9)*($H$6:$H$10&gt;H9)))</f>
        <v>1</v>
      </c>
    </row>
    <row r="10" spans="1:10" x14ac:dyDescent="0.3">
      <c r="A10" s="4" t="s">
        <v>50</v>
      </c>
      <c r="B10" s="13">
        <f>COUNTIFS('Score Entry'!$B$5:$B$17,$B$2,'Score Entry'!$F$5:$F$17,$A10,'Score Entry'!$J$5:$J$17,1)+COUNTIFS('Score Entry'!$B$5:$B$17,$B$2,'Score Entry'!$I$5:$I$17,$A10,'Score Entry'!$J$5:$J$17,1)</f>
        <v>0</v>
      </c>
      <c r="C10" s="13">
        <f>COUNTIFS('Score Entry'!$B$5:$B$17,$B$2,'Score Entry'!$K$5:$K$17,$A10)</f>
        <v>0</v>
      </c>
      <c r="D10" s="13">
        <f>COUNTIFS('Score Entry'!$B$5:$B$17,$B$2,'Score Entry'!$F$5:$F$17,$A10,'Score Entry'!$K$5:$K$17,"Draw")+COUNTIFS('Score Entry'!$B$5:$B$17,$B$2,'Score Entry'!$I$5:$I$17,$A10,'Score Entry'!$K$5:$K$17,"Draw")</f>
        <v>4</v>
      </c>
      <c r="E10" s="13">
        <f>B10-C10-D10</f>
        <v>-4</v>
      </c>
      <c r="F10" s="13">
        <f>SUMIFS('Score Entry'!$G$5:$G$17,'Score Entry'!$B$5:$B$17,$B$2,'Score Entry'!$F$5:$F$17,$A10,'Score Entry'!$J$5:$J$17,1)+SUMIFS('Score Entry'!$H$5:$H$17,'Score Entry'!$B$5:$B$17,$B$2,'Score Entry'!$I$5:$I$17,$A10,'Score Entry'!$J$5:$J$17,1)</f>
        <v>0</v>
      </c>
      <c r="G10" s="13">
        <f>SUMIFS('Score Entry'!$H$5:$H$17,'Score Entry'!$B$5:$B$17,$B$2,'Score Entry'!$F$5:$F$17,$A10,'Score Entry'!$J$5:$J$17,1)+SUMIFS('Score Entry'!$G$5:$G$17,'Score Entry'!$B$5:$B$17,$B$2,'Score Entry'!$I$5:$I$17,$A10,'Score Entry'!$J$5:$J$17,1)</f>
        <v>0</v>
      </c>
      <c r="H10" s="13">
        <f>F10-G10</f>
        <v>0</v>
      </c>
      <c r="I10" s="13">
        <f>C10*2+D10</f>
        <v>4</v>
      </c>
      <c r="J10" s="13">
        <f>1+SUMPRODUCT(($I$6:$I$10&gt;I10)+(($I$6:$I$10=I10)*($H$6:$H$10&gt;H10)))</f>
        <v>1</v>
      </c>
    </row>
    <row r="14" spans="1:10" x14ac:dyDescent="0.3">
      <c r="A14" s="1" t="s">
        <v>80</v>
      </c>
    </row>
    <row r="15" spans="1:10" x14ac:dyDescent="0.3">
      <c r="A15" s="3" t="s">
        <v>39</v>
      </c>
      <c r="B15" s="3" t="s">
        <v>40</v>
      </c>
      <c r="C15" s="3" t="s">
        <v>13</v>
      </c>
      <c r="D15" s="3" t="s">
        <v>41</v>
      </c>
      <c r="E15" s="3" t="s">
        <v>42</v>
      </c>
      <c r="F15" s="3" t="s">
        <v>81</v>
      </c>
      <c r="G15" s="3" t="s">
        <v>81</v>
      </c>
      <c r="H15" s="3" t="s">
        <v>45</v>
      </c>
      <c r="I15" s="3" t="s">
        <v>82</v>
      </c>
    </row>
    <row r="16" spans="1:10" x14ac:dyDescent="0.3">
      <c r="A16" s="7" t="s">
        <v>49</v>
      </c>
      <c r="B16" s="7">
        <v>1</v>
      </c>
      <c r="C16" s="11" t="s">
        <v>16</v>
      </c>
      <c r="D16" s="7" t="s">
        <v>14</v>
      </c>
      <c r="E16" s="11" t="s">
        <v>50</v>
      </c>
      <c r="F16" s="17" t="str">
        <f>IF('Score Entry'!G5="","",'Score Entry'!G5)</f>
        <v/>
      </c>
      <c r="G16" s="17" t="str">
        <f>IF('Score Entry'!H5="","",'Score Entry'!H5)</f>
        <v/>
      </c>
      <c r="H16" s="11" t="s">
        <v>52</v>
      </c>
      <c r="I16" s="14" t="str">
        <f>IF('Score Entry'!K5="","",'Score Entry'!K5)</f>
        <v>Draw</v>
      </c>
    </row>
    <row r="17" spans="1:9" x14ac:dyDescent="0.3">
      <c r="A17" s="7" t="s">
        <v>53</v>
      </c>
      <c r="B17" s="7">
        <v>1</v>
      </c>
      <c r="C17" s="11" t="s">
        <v>16</v>
      </c>
      <c r="D17" s="7" t="s">
        <v>15</v>
      </c>
      <c r="E17" s="11" t="s">
        <v>54</v>
      </c>
      <c r="F17" s="17" t="str">
        <f>IF('Score Entry'!G6="","",'Score Entry'!G6)</f>
        <v/>
      </c>
      <c r="G17" s="17" t="str">
        <f>IF('Score Entry'!H6="","",'Score Entry'!H6)</f>
        <v/>
      </c>
      <c r="H17" s="11" t="s">
        <v>55</v>
      </c>
      <c r="I17" s="14" t="str">
        <f>IF('Score Entry'!K6="","",'Score Entry'!K6)</f>
        <v>Draw</v>
      </c>
    </row>
    <row r="18" spans="1:9" x14ac:dyDescent="0.3">
      <c r="A18" s="7" t="s">
        <v>57</v>
      </c>
      <c r="B18" s="7">
        <v>3</v>
      </c>
      <c r="C18" s="11" t="s">
        <v>22</v>
      </c>
      <c r="D18" s="7" t="s">
        <v>14</v>
      </c>
      <c r="E18" s="11" t="s">
        <v>58</v>
      </c>
      <c r="F18" s="17" t="str">
        <f>IF('Score Entry'!G8="","",'Score Entry'!G8)</f>
        <v/>
      </c>
      <c r="G18" s="17" t="str">
        <f>IF('Score Entry'!H8="","",'Score Entry'!H8)</f>
        <v/>
      </c>
      <c r="H18" s="11" t="s">
        <v>52</v>
      </c>
      <c r="I18" s="14" t="str">
        <f>IF('Score Entry'!K8="","",'Score Entry'!K8)</f>
        <v>Draw</v>
      </c>
    </row>
    <row r="19" spans="1:9" x14ac:dyDescent="0.3">
      <c r="A19" s="7" t="s">
        <v>59</v>
      </c>
      <c r="B19" s="7">
        <v>3</v>
      </c>
      <c r="C19" s="11" t="s">
        <v>22</v>
      </c>
      <c r="D19" s="7" t="s">
        <v>15</v>
      </c>
      <c r="E19" s="11" t="s">
        <v>50</v>
      </c>
      <c r="F19" s="17" t="str">
        <f>IF('Score Entry'!G9="","",'Score Entry'!G9)</f>
        <v/>
      </c>
      <c r="G19" s="17" t="str">
        <f>IF('Score Entry'!H9="","",'Score Entry'!H9)</f>
        <v/>
      </c>
      <c r="H19" s="11" t="s">
        <v>54</v>
      </c>
      <c r="I19" s="14" t="str">
        <f>IF('Score Entry'!K9="","",'Score Entry'!K9)</f>
        <v>Draw</v>
      </c>
    </row>
    <row r="20" spans="1:9" x14ac:dyDescent="0.3">
      <c r="A20" s="7" t="s">
        <v>61</v>
      </c>
      <c r="B20" s="7">
        <v>5</v>
      </c>
      <c r="C20" s="11" t="s">
        <v>27</v>
      </c>
      <c r="D20" s="7" t="s">
        <v>14</v>
      </c>
      <c r="E20" s="11" t="s">
        <v>58</v>
      </c>
      <c r="F20" s="17" t="str">
        <f>IF('Score Entry'!G11="","",'Score Entry'!G11)</f>
        <v/>
      </c>
      <c r="G20" s="17" t="str">
        <f>IF('Score Entry'!H11="","",'Score Entry'!H11)</f>
        <v/>
      </c>
      <c r="H20" s="11" t="s">
        <v>55</v>
      </c>
      <c r="I20" s="14" t="str">
        <f>IF('Score Entry'!K11="","",'Score Entry'!K11)</f>
        <v>Draw</v>
      </c>
    </row>
    <row r="21" spans="1:9" x14ac:dyDescent="0.3">
      <c r="A21" s="7" t="s">
        <v>62</v>
      </c>
      <c r="B21" s="7">
        <v>5</v>
      </c>
      <c r="C21" s="11" t="s">
        <v>27</v>
      </c>
      <c r="D21" s="7" t="s">
        <v>15</v>
      </c>
      <c r="E21" s="11" t="s">
        <v>52</v>
      </c>
      <c r="F21" s="17" t="str">
        <f>IF('Score Entry'!G12="","",'Score Entry'!G12)</f>
        <v/>
      </c>
      <c r="G21" s="17" t="str">
        <f>IF('Score Entry'!H12="","",'Score Entry'!H12)</f>
        <v/>
      </c>
      <c r="H21" s="11" t="s">
        <v>54</v>
      </c>
      <c r="I21" s="14" t="str">
        <f>IF('Score Entry'!K12="","",'Score Entry'!K12)</f>
        <v>Draw</v>
      </c>
    </row>
    <row r="22" spans="1:9" x14ac:dyDescent="0.3">
      <c r="A22" s="7" t="s">
        <v>64</v>
      </c>
      <c r="B22" s="7">
        <v>7</v>
      </c>
      <c r="C22" s="11" t="s">
        <v>32</v>
      </c>
      <c r="D22" s="7" t="s">
        <v>14</v>
      </c>
      <c r="E22" s="11" t="s">
        <v>58</v>
      </c>
      <c r="F22" s="17" t="str">
        <f>IF('Score Entry'!G14="","",'Score Entry'!G14)</f>
        <v/>
      </c>
      <c r="G22" s="17" t="str">
        <f>IF('Score Entry'!H14="","",'Score Entry'!H14)</f>
        <v/>
      </c>
      <c r="H22" s="11" t="s">
        <v>54</v>
      </c>
      <c r="I22" s="14" t="str">
        <f>IF('Score Entry'!K14="","",'Score Entry'!K14)</f>
        <v>Draw</v>
      </c>
    </row>
    <row r="23" spans="1:9" x14ac:dyDescent="0.3">
      <c r="A23" s="7" t="s">
        <v>65</v>
      </c>
      <c r="B23" s="7">
        <v>7</v>
      </c>
      <c r="C23" s="11" t="s">
        <v>32</v>
      </c>
      <c r="D23" s="7" t="s">
        <v>15</v>
      </c>
      <c r="E23" s="11" t="s">
        <v>55</v>
      </c>
      <c r="F23" s="17" t="str">
        <f>IF('Score Entry'!G15="","",'Score Entry'!G15)</f>
        <v/>
      </c>
      <c r="G23" s="17" t="str">
        <f>IF('Score Entry'!H15="","",'Score Entry'!H15)</f>
        <v/>
      </c>
      <c r="H23" s="11" t="s">
        <v>50</v>
      </c>
      <c r="I23" s="14" t="str">
        <f>IF('Score Entry'!K15="","",'Score Entry'!K15)</f>
        <v>Draw</v>
      </c>
    </row>
    <row r="24" spans="1:9" x14ac:dyDescent="0.3">
      <c r="A24" s="7" t="s">
        <v>66</v>
      </c>
      <c r="B24" s="7">
        <v>8</v>
      </c>
      <c r="C24" s="11" t="s">
        <v>35</v>
      </c>
      <c r="D24" s="7" t="s">
        <v>14</v>
      </c>
      <c r="E24" s="11" t="s">
        <v>58</v>
      </c>
      <c r="F24" s="17" t="str">
        <f>IF('Score Entry'!G16="","",'Score Entry'!G16)</f>
        <v/>
      </c>
      <c r="G24" s="17" t="str">
        <f>IF('Score Entry'!H16="","",'Score Entry'!H16)</f>
        <v/>
      </c>
      <c r="H24" s="11" t="s">
        <v>50</v>
      </c>
      <c r="I24" s="14" t="str">
        <f>IF('Score Entry'!K16="","",'Score Entry'!K16)</f>
        <v>Draw</v>
      </c>
    </row>
    <row r="25" spans="1:9" x14ac:dyDescent="0.3">
      <c r="A25" s="7" t="s">
        <v>67</v>
      </c>
      <c r="B25" s="7">
        <v>8</v>
      </c>
      <c r="C25" s="11" t="s">
        <v>35</v>
      </c>
      <c r="D25" s="7" t="s">
        <v>15</v>
      </c>
      <c r="E25" s="11" t="s">
        <v>55</v>
      </c>
      <c r="F25" s="17" t="str">
        <f>IF('Score Entry'!G17="","",'Score Entry'!G17)</f>
        <v/>
      </c>
      <c r="G25" s="17" t="str">
        <f>IF('Score Entry'!H17="","",'Score Entry'!H17)</f>
        <v/>
      </c>
      <c r="H25" s="11" t="s">
        <v>52</v>
      </c>
      <c r="I25" s="14" t="str">
        <f>IF('Score Entry'!K17="","",'Score Entry'!K17)</f>
        <v>Draw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selection sqref="A1:J1"/>
    </sheetView>
  </sheetViews>
  <sheetFormatPr defaultRowHeight="14.4" x14ac:dyDescent="0.3"/>
  <cols>
    <col min="1" max="1" width="14" customWidth="1"/>
    <col min="2" max="2" width="8" customWidth="1"/>
    <col min="3" max="3" width="16" customWidth="1"/>
    <col min="4" max="4" width="12" customWidth="1"/>
    <col min="5" max="5" width="22" customWidth="1"/>
    <col min="6" max="7" width="10" customWidth="1"/>
    <col min="8" max="8" width="22" customWidth="1"/>
    <col min="9" max="9" width="18" customWidth="1"/>
    <col min="10" max="10" width="10" customWidth="1"/>
  </cols>
  <sheetData>
    <row r="1" spans="1:10" ht="18" x14ac:dyDescent="0.35">
      <c r="A1" s="18" t="s">
        <v>83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B2" s="2" t="s">
        <v>11</v>
      </c>
    </row>
    <row r="3" spans="1:10" x14ac:dyDescent="0.3">
      <c r="A3" s="10" t="s">
        <v>69</v>
      </c>
    </row>
    <row r="5" spans="1:10" x14ac:dyDescent="0.3">
      <c r="A5" s="3" t="s">
        <v>70</v>
      </c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 t="s">
        <v>78</v>
      </c>
      <c r="J5" s="3" t="s">
        <v>79</v>
      </c>
    </row>
    <row r="6" spans="1:10" x14ac:dyDescent="0.3">
      <c r="A6" s="5" t="s">
        <v>58</v>
      </c>
      <c r="B6" s="13">
        <f>COUNTIFS('Score Entry'!$B$5:$B$17,$B$2,'Score Entry'!$F$5:$F$17,$A6,'Score Entry'!$J$5:$J$17,1)+COUNTIFS('Score Entry'!$B$5:$B$17,$B$2,'Score Entry'!$I$5:$I$17,$A6,'Score Entry'!$J$5:$J$17,1)</f>
        <v>0</v>
      </c>
      <c r="C6" s="13">
        <f>COUNTIFS('Score Entry'!$B$5:$B$17,$B$2,'Score Entry'!$K$5:$K$17,$A6)</f>
        <v>0</v>
      </c>
      <c r="D6" s="13">
        <f>COUNTIFS('Score Entry'!$B$5:$B$17,$B$2,'Score Entry'!$F$5:$F$17,$A6,'Score Entry'!$K$5:$K$17,"Draw")+COUNTIFS('Score Entry'!$B$5:$B$17,$B$2,'Score Entry'!$I$5:$I$17,$A6,'Score Entry'!$K$5:$K$17,"Draw")</f>
        <v>2</v>
      </c>
      <c r="E6" s="13">
        <f>B6-C6-D6</f>
        <v>-2</v>
      </c>
      <c r="F6" s="13">
        <f>SUMIFS('Score Entry'!$G$5:$G$17,'Score Entry'!$B$5:$B$17,$B$2,'Score Entry'!$F$5:$F$17,$A6,'Score Entry'!$J$5:$J$17,1)+SUMIFS('Score Entry'!$H$5:$H$17,'Score Entry'!$B$5:$B$17,$B$2,'Score Entry'!$I$5:$I$17,$A6,'Score Entry'!$J$5:$J$17,1)</f>
        <v>0</v>
      </c>
      <c r="G6" s="13">
        <f>SUMIFS('Score Entry'!$H$5:$H$17,'Score Entry'!$B$5:$B$17,$B$2,'Score Entry'!$F$5:$F$17,$A6,'Score Entry'!$J$5:$J$17,1)+SUMIFS('Score Entry'!$G$5:$G$17,'Score Entry'!$B$5:$B$17,$B$2,'Score Entry'!$I$5:$I$17,$A6,'Score Entry'!$J$5:$J$17,1)</f>
        <v>0</v>
      </c>
      <c r="H6" s="13">
        <f>F6-G6</f>
        <v>0</v>
      </c>
      <c r="I6" s="13">
        <f>C6*2+D6</f>
        <v>2</v>
      </c>
      <c r="J6" s="13">
        <f>1+SUMPRODUCT(($I$6:$I$8&gt;I6)+(($I$6:$I$8=I6)*($H$6:$H$8&gt;H6)))</f>
        <v>1</v>
      </c>
    </row>
    <row r="7" spans="1:10" x14ac:dyDescent="0.3">
      <c r="A7" s="5" t="s">
        <v>54</v>
      </c>
      <c r="B7" s="13">
        <f>COUNTIFS('Score Entry'!$B$5:$B$17,$B$2,'Score Entry'!$F$5:$F$17,$A7,'Score Entry'!$J$5:$J$17,1)+COUNTIFS('Score Entry'!$B$5:$B$17,$B$2,'Score Entry'!$I$5:$I$17,$A7,'Score Entry'!$J$5:$J$17,1)</f>
        <v>0</v>
      </c>
      <c r="C7" s="13">
        <f>COUNTIFS('Score Entry'!$B$5:$B$17,$B$2,'Score Entry'!$K$5:$K$17,$A7)</f>
        <v>0</v>
      </c>
      <c r="D7" s="13">
        <f>COUNTIFS('Score Entry'!$B$5:$B$17,$B$2,'Score Entry'!$F$5:$F$17,$A7,'Score Entry'!$K$5:$K$17,"Draw")+COUNTIFS('Score Entry'!$B$5:$B$17,$B$2,'Score Entry'!$I$5:$I$17,$A7,'Score Entry'!$K$5:$K$17,"Draw")</f>
        <v>2</v>
      </c>
      <c r="E7" s="13">
        <f>B7-C7-D7</f>
        <v>-2</v>
      </c>
      <c r="F7" s="13">
        <f>SUMIFS('Score Entry'!$G$5:$G$17,'Score Entry'!$B$5:$B$17,$B$2,'Score Entry'!$F$5:$F$17,$A7,'Score Entry'!$J$5:$J$17,1)+SUMIFS('Score Entry'!$H$5:$H$17,'Score Entry'!$B$5:$B$17,$B$2,'Score Entry'!$I$5:$I$17,$A7,'Score Entry'!$J$5:$J$17,1)</f>
        <v>0</v>
      </c>
      <c r="G7" s="13">
        <f>SUMIFS('Score Entry'!$H$5:$H$17,'Score Entry'!$B$5:$B$17,$B$2,'Score Entry'!$F$5:$F$17,$A7,'Score Entry'!$J$5:$J$17,1)+SUMIFS('Score Entry'!$G$5:$G$17,'Score Entry'!$B$5:$B$17,$B$2,'Score Entry'!$I$5:$I$17,$A7,'Score Entry'!$J$5:$J$17,1)</f>
        <v>0</v>
      </c>
      <c r="H7" s="13">
        <f>F7-G7</f>
        <v>0</v>
      </c>
      <c r="I7" s="13">
        <f>C7*2+D7</f>
        <v>2</v>
      </c>
      <c r="J7" s="13">
        <f>1+SUMPRODUCT(($I$6:$I$8&gt;I7)+(($I$6:$I$8=I7)*($H$6:$H$8&gt;H7)))</f>
        <v>1</v>
      </c>
    </row>
    <row r="8" spans="1:10" x14ac:dyDescent="0.3">
      <c r="A8" s="5" t="s">
        <v>55</v>
      </c>
      <c r="B8" s="13">
        <f>COUNTIFS('Score Entry'!$B$5:$B$17,$B$2,'Score Entry'!$F$5:$F$17,$A8,'Score Entry'!$J$5:$J$17,1)+COUNTIFS('Score Entry'!$B$5:$B$17,$B$2,'Score Entry'!$I$5:$I$17,$A8,'Score Entry'!$J$5:$J$17,1)</f>
        <v>0</v>
      </c>
      <c r="C8" s="13">
        <f>COUNTIFS('Score Entry'!$B$5:$B$17,$B$2,'Score Entry'!$K$5:$K$17,$A8)</f>
        <v>0</v>
      </c>
      <c r="D8" s="13">
        <f>COUNTIFS('Score Entry'!$B$5:$B$17,$B$2,'Score Entry'!$F$5:$F$17,$A8,'Score Entry'!$K$5:$K$17,"Draw")+COUNTIFS('Score Entry'!$B$5:$B$17,$B$2,'Score Entry'!$I$5:$I$17,$A8,'Score Entry'!$K$5:$K$17,"Draw")</f>
        <v>2</v>
      </c>
      <c r="E8" s="13">
        <f>B8-C8-D8</f>
        <v>-2</v>
      </c>
      <c r="F8" s="13">
        <f>SUMIFS('Score Entry'!$G$5:$G$17,'Score Entry'!$B$5:$B$17,$B$2,'Score Entry'!$F$5:$F$17,$A8,'Score Entry'!$J$5:$J$17,1)+SUMIFS('Score Entry'!$H$5:$H$17,'Score Entry'!$B$5:$B$17,$B$2,'Score Entry'!$I$5:$I$17,$A8,'Score Entry'!$J$5:$J$17,1)</f>
        <v>0</v>
      </c>
      <c r="G8" s="13">
        <f>SUMIFS('Score Entry'!$H$5:$H$17,'Score Entry'!$B$5:$B$17,$B$2,'Score Entry'!$F$5:$F$17,$A8,'Score Entry'!$J$5:$J$17,1)+SUMIFS('Score Entry'!$G$5:$G$17,'Score Entry'!$B$5:$B$17,$B$2,'Score Entry'!$I$5:$I$17,$A8,'Score Entry'!$J$5:$J$17,1)</f>
        <v>0</v>
      </c>
      <c r="H8" s="13">
        <f>F8-G8</f>
        <v>0</v>
      </c>
      <c r="I8" s="13">
        <f>C8*2+D8</f>
        <v>2</v>
      </c>
      <c r="J8" s="13">
        <f>1+SUMPRODUCT(($I$6:$I$8&gt;I8)+(($I$6:$I$8=I8)*($H$6:$H$8&gt;H8)))</f>
        <v>1</v>
      </c>
    </row>
    <row r="12" spans="1:10" x14ac:dyDescent="0.3">
      <c r="A12" s="1" t="s">
        <v>84</v>
      </c>
    </row>
    <row r="13" spans="1:10" x14ac:dyDescent="0.3">
      <c r="A13" s="3" t="s">
        <v>39</v>
      </c>
      <c r="B13" s="3" t="s">
        <v>40</v>
      </c>
      <c r="C13" s="3" t="s">
        <v>13</v>
      </c>
      <c r="D13" s="3" t="s">
        <v>41</v>
      </c>
      <c r="E13" s="3" t="s">
        <v>42</v>
      </c>
      <c r="F13" s="3" t="s">
        <v>81</v>
      </c>
      <c r="G13" s="3" t="s">
        <v>81</v>
      </c>
      <c r="H13" s="3" t="s">
        <v>45</v>
      </c>
      <c r="I13" s="3" t="s">
        <v>82</v>
      </c>
    </row>
    <row r="14" spans="1:10" x14ac:dyDescent="0.3">
      <c r="A14" s="9" t="s">
        <v>56</v>
      </c>
      <c r="B14" s="9">
        <v>2</v>
      </c>
      <c r="C14" s="16" t="s">
        <v>19</v>
      </c>
      <c r="D14" s="9" t="s">
        <v>15</v>
      </c>
      <c r="E14" s="16" t="s">
        <v>55</v>
      </c>
      <c r="F14" s="17" t="str">
        <f>IF('Score Entry'!G7="","",'Score Entry'!G7)</f>
        <v/>
      </c>
      <c r="G14" s="17" t="str">
        <f>IF('Score Entry'!H7="","",'Score Entry'!H7)</f>
        <v/>
      </c>
      <c r="H14" s="16" t="s">
        <v>54</v>
      </c>
      <c r="I14" s="14" t="str">
        <f>IF('Score Entry'!K7="","",'Score Entry'!K7)</f>
        <v>Draw</v>
      </c>
    </row>
    <row r="15" spans="1:10" x14ac:dyDescent="0.3">
      <c r="A15" s="9" t="s">
        <v>60</v>
      </c>
      <c r="B15" s="9">
        <v>4</v>
      </c>
      <c r="C15" s="16" t="s">
        <v>25</v>
      </c>
      <c r="D15" s="9" t="s">
        <v>15</v>
      </c>
      <c r="E15" s="16" t="s">
        <v>58</v>
      </c>
      <c r="F15" s="17" t="str">
        <f>IF('Score Entry'!G10="","",'Score Entry'!G10)</f>
        <v/>
      </c>
      <c r="G15" s="17" t="str">
        <f>IF('Score Entry'!H10="","",'Score Entry'!H10)</f>
        <v/>
      </c>
      <c r="H15" s="16" t="s">
        <v>54</v>
      </c>
      <c r="I15" s="14" t="str">
        <f>IF('Score Entry'!K10="","",'Score Entry'!K10)</f>
        <v>Draw</v>
      </c>
    </row>
    <row r="16" spans="1:10" x14ac:dyDescent="0.3">
      <c r="A16" s="9" t="s">
        <v>63</v>
      </c>
      <c r="B16" s="9">
        <v>6</v>
      </c>
      <c r="C16" s="16" t="s">
        <v>30</v>
      </c>
      <c r="D16" s="9" t="s">
        <v>15</v>
      </c>
      <c r="E16" s="16" t="s">
        <v>58</v>
      </c>
      <c r="F16" s="17" t="str">
        <f>IF('Score Entry'!G13="","",'Score Entry'!G13)</f>
        <v/>
      </c>
      <c r="G16" s="17" t="str">
        <f>IF('Score Entry'!H13="","",'Score Entry'!H13)</f>
        <v/>
      </c>
      <c r="H16" s="16" t="s">
        <v>55</v>
      </c>
      <c r="I16" s="14" t="str">
        <f>IF('Score Entry'!K13="","",'Score Entry'!K13)</f>
        <v>Draw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Master Draw</vt:lpstr>
      <vt:lpstr>Score Entry</vt:lpstr>
      <vt:lpstr>Mixed Ladder</vt:lpstr>
      <vt:lpstr>Mens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Ioakima Iosua</dc:creator>
  <cp:lastModifiedBy>Ioakima Iosua</cp:lastModifiedBy>
  <dcterms:created xsi:type="dcterms:W3CDTF">2026-04-01T10:59:56Z</dcterms:created>
  <dcterms:modified xsi:type="dcterms:W3CDTF">2026-04-01T11:06:35Z</dcterms:modified>
</cp:coreProperties>
</file>