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o7989\Desktop\MTTA\2026 Sports\Draws\TEF Master Draws\"/>
    </mc:Choice>
  </mc:AlternateContent>
  <xr:revisionPtr revIDLastSave="0" documentId="8_{F4BE4CAC-4368-46BD-9158-26D7862A80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Master Draw" sheetId="2" r:id="rId2"/>
    <sheet name="Score Entry" sheetId="3" r:id="rId3"/>
    <sheet name="Mens Ladder" sheetId="4" r:id="rId4"/>
    <sheet name="Womens Ladde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5" l="1"/>
  <c r="H18" i="5"/>
  <c r="G18" i="5"/>
  <c r="H17" i="5"/>
  <c r="G17" i="5"/>
  <c r="H16" i="5"/>
  <c r="G16" i="5"/>
  <c r="J15" i="5"/>
  <c r="H15" i="5"/>
  <c r="G15" i="5"/>
  <c r="H14" i="5"/>
  <c r="G14" i="5"/>
  <c r="H13" i="5"/>
  <c r="G13" i="5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G7" i="4"/>
  <c r="F7" i="4"/>
  <c r="H7" i="4" s="1"/>
  <c r="K23" i="3"/>
  <c r="L23" i="3" s="1"/>
  <c r="J27" i="4" s="1"/>
  <c r="L22" i="3"/>
  <c r="J26" i="4" s="1"/>
  <c r="K22" i="3"/>
  <c r="L21" i="3"/>
  <c r="K21" i="3"/>
  <c r="K20" i="3"/>
  <c r="L20" i="3" s="1"/>
  <c r="J25" i="4" s="1"/>
  <c r="K19" i="3"/>
  <c r="B6" i="5" s="1"/>
  <c r="L18" i="3"/>
  <c r="J24" i="4" s="1"/>
  <c r="K18" i="3"/>
  <c r="L17" i="3"/>
  <c r="J16" i="5" s="1"/>
  <c r="K17" i="3"/>
  <c r="K16" i="3"/>
  <c r="L16" i="3" s="1"/>
  <c r="J23" i="4" s="1"/>
  <c r="K15" i="3"/>
  <c r="L15" i="3" s="1"/>
  <c r="J22" i="4" s="1"/>
  <c r="L14" i="3"/>
  <c r="J21" i="4" s="1"/>
  <c r="K14" i="3"/>
  <c r="L13" i="3"/>
  <c r="K13" i="3"/>
  <c r="K12" i="3"/>
  <c r="L12" i="3" s="1"/>
  <c r="J20" i="4" s="1"/>
  <c r="K11" i="3"/>
  <c r="B9" i="4" s="1"/>
  <c r="L10" i="3"/>
  <c r="J18" i="4" s="1"/>
  <c r="K10" i="3"/>
  <c r="L9" i="3"/>
  <c r="J14" i="5" s="1"/>
  <c r="K9" i="3"/>
  <c r="K8" i="3"/>
  <c r="B10" i="4" s="1"/>
  <c r="K7" i="3"/>
  <c r="B7" i="4" s="1"/>
  <c r="K6" i="3"/>
  <c r="F6" i="4" s="1"/>
  <c r="K5" i="3"/>
  <c r="G7" i="5" s="1"/>
  <c r="B7" i="5" l="1"/>
  <c r="B8" i="5"/>
  <c r="G8" i="5"/>
  <c r="L6" i="3"/>
  <c r="D6" i="4" s="1"/>
  <c r="G6" i="4"/>
  <c r="H6" i="4" s="1"/>
  <c r="L5" i="3"/>
  <c r="G8" i="4"/>
  <c r="F7" i="5"/>
  <c r="H7" i="5" s="1"/>
  <c r="L7" i="3"/>
  <c r="L19" i="3"/>
  <c r="B6" i="4"/>
  <c r="F10" i="4"/>
  <c r="F6" i="5"/>
  <c r="L8" i="3"/>
  <c r="G10" i="4"/>
  <c r="G6" i="5"/>
  <c r="B8" i="4"/>
  <c r="F8" i="5"/>
  <c r="F8" i="4"/>
  <c r="L11" i="3"/>
  <c r="F9" i="4"/>
  <c r="G9" i="4"/>
  <c r="J15" i="4" l="1"/>
  <c r="H8" i="5"/>
  <c r="C7" i="4"/>
  <c r="H6" i="5"/>
  <c r="H8" i="4"/>
  <c r="H10" i="4"/>
  <c r="H9" i="4"/>
  <c r="J13" i="5"/>
  <c r="D8" i="5"/>
  <c r="C10" i="4"/>
  <c r="C8" i="4"/>
  <c r="J19" i="4"/>
  <c r="D9" i="4"/>
  <c r="C6" i="4"/>
  <c r="I6" i="4" s="1"/>
  <c r="C7" i="5"/>
  <c r="C8" i="5"/>
  <c r="D6" i="5"/>
  <c r="C6" i="5"/>
  <c r="D7" i="5"/>
  <c r="J17" i="5"/>
  <c r="D7" i="4"/>
  <c r="J16" i="4"/>
  <c r="D8" i="4"/>
  <c r="J17" i="4"/>
  <c r="D10" i="4"/>
  <c r="C9" i="4"/>
  <c r="E6" i="4" l="1"/>
  <c r="I7" i="4"/>
  <c r="I8" i="4"/>
  <c r="E8" i="4"/>
  <c r="I9" i="4"/>
  <c r="E9" i="4"/>
  <c r="I6" i="5"/>
  <c r="E6" i="5"/>
  <c r="I8" i="5"/>
  <c r="E8" i="5"/>
  <c r="I10" i="4"/>
  <c r="E10" i="4"/>
  <c r="I7" i="5"/>
  <c r="E7" i="5"/>
  <c r="E7" i="4"/>
  <c r="J7" i="4" l="1"/>
  <c r="J9" i="4"/>
  <c r="J10" i="4"/>
  <c r="J6" i="4"/>
  <c r="J8" i="4"/>
  <c r="J6" i="5"/>
  <c r="J7" i="5"/>
  <c r="J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H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9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0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0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2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2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3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3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4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4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5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5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6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6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7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7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8" authorId="0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8" authorId="0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9" authorId="0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9" authorId="0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0" authorId="0" shapeId="0" xr:uid="{00000000-0006-0000-0200-00001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20" authorId="0" shapeId="0" xr:uid="{00000000-0006-0000-0200-00002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1" authorId="0" shapeId="0" xr:uid="{00000000-0006-0000-0200-00002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21" authorId="0" shapeId="0" xr:uid="{00000000-0006-0000-0200-00002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2" authorId="0" shapeId="0" xr:uid="{00000000-0006-0000-0200-00002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22" authorId="0" shapeId="0" xr:uid="{00000000-0006-0000-0200-00002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23" authorId="0" shapeId="0" xr:uid="{00000000-0006-0000-0200-00002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23" authorId="0" shapeId="0" xr:uid="{00000000-0006-0000-0200-00002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</commentList>
</comments>
</file>

<file path=xl/sharedStrings.xml><?xml version="1.0" encoding="utf-8"?>
<sst xmlns="http://schemas.openxmlformats.org/spreadsheetml/2006/main" count="396" uniqueCount="116">
  <si>
    <t>1. Enter scores on the Score Entry sheet in the blue cells only.</t>
  </si>
  <si>
    <t>2. Ladders update automatically for round robin matches.</t>
  </si>
  <si>
    <t>3. Semi-finals are shown in fixture views but do not affect ladder rankings.</t>
  </si>
  <si>
    <t>4. Points system: Win = 2, Draw = 1, Loss = 0.</t>
  </si>
  <si>
    <t>5. The 16s SAB/Saints Invitational vs Hutt Valley game is excluded.</t>
  </si>
  <si>
    <t>Grade</t>
  </si>
  <si>
    <t>Teams</t>
  </si>
  <si>
    <t>Round Robin Matches</t>
  </si>
  <si>
    <t>Finals</t>
  </si>
  <si>
    <t>Mens</t>
  </si>
  <si>
    <t>Auckland Blue, Auckland White, Hutt Valley, Porirua, Rotorua</t>
  </si>
  <si>
    <t>Womens</t>
  </si>
  <si>
    <t>Auckland, Hutt Valley, Porirua</t>
  </si>
  <si>
    <t>Round</t>
  </si>
  <si>
    <t>Time</t>
  </si>
  <si>
    <t>Court 1</t>
  </si>
  <si>
    <t>Court 2</t>
  </si>
  <si>
    <t>Round 1</t>
  </si>
  <si>
    <t>09:00 – 09:40</t>
  </si>
  <si>
    <t>16s SAB/Saints Invitational vs Hutt Valley</t>
  </si>
  <si>
    <t>Womens Hutt Valley vs Porirua</t>
  </si>
  <si>
    <t>Round 2</t>
  </si>
  <si>
    <t>09:45 – 10:25</t>
  </si>
  <si>
    <t>Mens Auckland Blue vs Hutt Valley</t>
  </si>
  <si>
    <t>Mens Auckland White vs Porirua</t>
  </si>
  <si>
    <t>Round 3</t>
  </si>
  <si>
    <t>10:30 – 11:10</t>
  </si>
  <si>
    <t>Mens Hutt Valley vs Rotorua</t>
  </si>
  <si>
    <t>Womens Auckland vs Hutt Valley</t>
  </si>
  <si>
    <t>Round 4</t>
  </si>
  <si>
    <t>11:15 – 11:55</t>
  </si>
  <si>
    <t>Mens Auckland Blue vs Rotorua</t>
  </si>
  <si>
    <t>Mens Porirua vs Auckland White</t>
  </si>
  <si>
    <t>Round 5</t>
  </si>
  <si>
    <t>12:00 – 12:40</t>
  </si>
  <si>
    <t>Mens Auckland White vs Hutt Valley</t>
  </si>
  <si>
    <t>Womens Porirua vs Auckland</t>
  </si>
  <si>
    <t>Round 6</t>
  </si>
  <si>
    <t>12:45 – 13:25</t>
  </si>
  <si>
    <t>Mens Auckland Blue vs Auckland White</t>
  </si>
  <si>
    <t>Round 7</t>
  </si>
  <si>
    <t>13:30 – 14:10</t>
  </si>
  <si>
    <t>Mens Auckland Blue vs Porirua</t>
  </si>
  <si>
    <t>Round 8</t>
  </si>
  <si>
    <t>14:15 – 14:55</t>
  </si>
  <si>
    <t>Mens Auckland White vs Rotorua</t>
  </si>
  <si>
    <t>Round 9</t>
  </si>
  <si>
    <t>15:00 – 15:40</t>
  </si>
  <si>
    <t>Mens Hutt Valley vs Porirua</t>
  </si>
  <si>
    <t>Semi-Finals</t>
  </si>
  <si>
    <t>16:00 – 16:40</t>
  </si>
  <si>
    <t>Mens SF: 1st vs 4th</t>
  </si>
  <si>
    <t>Mens SF: 2nd vs 3rd</t>
  </si>
  <si>
    <t>Enter final scores in the blue cells only</t>
  </si>
  <si>
    <t>Match ID</t>
  </si>
  <si>
    <t>Stage</t>
  </si>
  <si>
    <t>Venue</t>
  </si>
  <si>
    <t>Team 1</t>
  </si>
  <si>
    <t>Team 1 Score</t>
  </si>
  <si>
    <t>Team 2 Score</t>
  </si>
  <si>
    <t>Team 2</t>
  </si>
  <si>
    <t>Completed</t>
  </si>
  <si>
    <t>Winner / Result</t>
  </si>
  <si>
    <t>Match Label</t>
  </si>
  <si>
    <t>M01</t>
  </si>
  <si>
    <t>Round Robin</t>
  </si>
  <si>
    <t>Hutt Valley</t>
  </si>
  <si>
    <t>Porirua</t>
  </si>
  <si>
    <t>M02</t>
  </si>
  <si>
    <t>Auckland Blue</t>
  </si>
  <si>
    <t>M03</t>
  </si>
  <si>
    <t>Auckland White</t>
  </si>
  <si>
    <t>M04</t>
  </si>
  <si>
    <t>Rotorua</t>
  </si>
  <si>
    <t>M05</t>
  </si>
  <si>
    <t>Auckland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</si>
  <si>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</si>
  <si>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</si>
  <si>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</si>
  <si>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</si>
  <si>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</si>
  <si>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</si>
  <si>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</si>
  <si>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</si>
  <si>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</si>
  <si>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</si>
  <si>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</si>
  <si>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</si>
  <si>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</si>
  <si>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Semi-Final</t>
  </si>
  <si>
    <t>1st after RR</t>
  </si>
  <si>
    <t>4th after RR</t>
  </si>
  <si>
    <t>M19</t>
  </si>
  <si>
    <t>2nd after RR</t>
  </si>
  <si>
    <t>3rd after RR</t>
  </si>
  <si>
    <t>Points: Win=2, Draw=1, Loss=0. Ladder counts round robin games only. Top 4 progress to semi-finals.</t>
  </si>
  <si>
    <t>Team</t>
  </si>
  <si>
    <t>Played</t>
  </si>
  <si>
    <t>Wins</t>
  </si>
  <si>
    <t>Draws</t>
  </si>
  <si>
    <t>Losses</t>
  </si>
  <si>
    <t>For</t>
  </si>
  <si>
    <t>Against</t>
  </si>
  <si>
    <t>Diff</t>
  </si>
  <si>
    <t>Points</t>
  </si>
  <si>
    <t>Rank</t>
  </si>
  <si>
    <t>Mens Fixtures</t>
  </si>
  <si>
    <t>Score</t>
  </si>
  <si>
    <t>Result</t>
  </si>
  <si>
    <t>Points: Win=2, Draw=1, Loss=0. Ladder counts round robin games only. Double round robin.</t>
  </si>
  <si>
    <t>Womens Fixtures</t>
  </si>
  <si>
    <t>TEF Basketball Tournament Pack</t>
  </si>
  <si>
    <t>Saturday Day 2 - Master Draw</t>
  </si>
  <si>
    <t>Basketball Score Entry</t>
  </si>
  <si>
    <t>Basketball Mens Ladder</t>
  </si>
  <si>
    <t>Basketball Womens Ladder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</si>
</sst>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666666"/>
      <name val="Calibri"/>
    </font>
    <font>
      <sz val="11"/>
      <color rgb="FF0000FF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CE6F1"/>
      </patternFill>
    </fill>
    <fill>
      <patternFill patternType="solid">
        <fgColor rgb="FFF2DCDB"/>
      </patternFill>
    </fill>
    <fill>
      <patternFill patternType="solid">
        <fgColor rgb="FFEAF2FF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4" fillId="0" borderId="1" xfId="0" applyFont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3" fillId="0" borderId="1" xfId="0" applyFont="1" applyBorder="1"/>
    <xf numFmtId="0" fontId="0" fillId="5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sketballScoreEntry" displayName="BasketballScoreEntry" ref="A4:M23">
  <autoFilter ref="A4:M23" xr:uid="{00000000-0009-0000-0100-000001000000}"/>
  <tableColumns count="13">
    <tableColumn id="1" xr3:uid="{00000000-0010-0000-0000-000001000000}" name="Match ID"/>
    <tableColumn id="2" xr3:uid="{00000000-0010-0000-0000-000002000000}" name="Grade"/>
    <tableColumn id="3" xr3:uid="{00000000-0010-0000-0000-000003000000}" name="Stage"/>
    <tableColumn id="4" xr3:uid="{00000000-0010-0000-0000-000004000000}" name="Round"/>
    <tableColumn id="5" xr3:uid="{00000000-0010-0000-0000-000005000000}" name="Time"/>
    <tableColumn id="6" xr3:uid="{00000000-0010-0000-0000-000006000000}" name="Venue"/>
    <tableColumn id="7" xr3:uid="{00000000-0010-0000-0000-000007000000}" name="Team 1"/>
    <tableColumn id="8" xr3:uid="{00000000-0010-0000-0000-000008000000}" name="Team 1 Score"/>
    <tableColumn id="9" xr3:uid="{00000000-0010-0000-0000-000009000000}" name="Team 2 Score"/>
    <tableColumn id="10" xr3:uid="{00000000-0010-0000-0000-00000A000000}" name="Team 2"/>
    <tableColumn id="11" xr3:uid="{00000000-0010-0000-0000-00000B000000}" name="Completed"/>
    <tableColumn id="12" xr3:uid="{00000000-0010-0000-0000-00000C000000}" name="Winner / Result"/>
    <tableColumn id="13" xr3:uid="{00000000-0010-0000-0000-00000D000000}" name="Match 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sqref="A1:F1"/>
    </sheetView>
  </sheetViews>
  <sheetFormatPr defaultRowHeight="14.4" x14ac:dyDescent="0.3"/>
  <cols>
    <col min="1" max="1" width="14" customWidth="1"/>
    <col min="2" max="2" width="50" customWidth="1"/>
    <col min="3" max="3" width="20" customWidth="1"/>
    <col min="4" max="4" width="12" customWidth="1"/>
  </cols>
  <sheetData>
    <row r="1" spans="1:6" ht="18" x14ac:dyDescent="0.35">
      <c r="A1" s="17" t="s">
        <v>111</v>
      </c>
      <c r="B1" s="18"/>
      <c r="C1" s="18"/>
      <c r="D1" s="18"/>
      <c r="E1" s="18"/>
      <c r="F1" s="19"/>
    </row>
    <row r="3" spans="1:6" x14ac:dyDescent="0.3">
      <c r="A3" s="1" t="s">
        <v>0</v>
      </c>
    </row>
    <row r="4" spans="1:6" x14ac:dyDescent="0.3">
      <c r="A4" s="1" t="s">
        <v>1</v>
      </c>
    </row>
    <row r="5" spans="1:6" x14ac:dyDescent="0.3">
      <c r="A5" s="1" t="s">
        <v>2</v>
      </c>
    </row>
    <row r="6" spans="1:6" x14ac:dyDescent="0.3">
      <c r="A6" s="1" t="s">
        <v>3</v>
      </c>
    </row>
    <row r="7" spans="1:6" x14ac:dyDescent="0.3">
      <c r="A7" s="1" t="s">
        <v>4</v>
      </c>
    </row>
    <row r="10" spans="1:6" x14ac:dyDescent="0.3">
      <c r="A10" s="2" t="s">
        <v>5</v>
      </c>
      <c r="B10" s="2" t="s">
        <v>6</v>
      </c>
      <c r="C10" s="2" t="s">
        <v>7</v>
      </c>
      <c r="D10" s="2" t="s">
        <v>8</v>
      </c>
      <c r="E10" s="3"/>
      <c r="F10" s="3"/>
    </row>
    <row r="11" spans="1:6" x14ac:dyDescent="0.3">
      <c r="A11" s="4" t="s">
        <v>9</v>
      </c>
      <c r="B11" s="1" t="s">
        <v>10</v>
      </c>
      <c r="C11" s="1">
        <v>11</v>
      </c>
      <c r="D11" s="1">
        <v>2</v>
      </c>
    </row>
    <row r="12" spans="1:6" x14ac:dyDescent="0.3">
      <c r="A12" s="5" t="s">
        <v>11</v>
      </c>
      <c r="B12" s="1" t="s">
        <v>12</v>
      </c>
      <c r="C12" s="1">
        <v>6</v>
      </c>
      <c r="D12" s="1">
        <v>0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sqref="A1:D1"/>
    </sheetView>
  </sheetViews>
  <sheetFormatPr defaultRowHeight="14.4" x14ac:dyDescent="0.3"/>
  <cols>
    <col min="1" max="1" width="15" customWidth="1"/>
    <col min="2" max="2" width="18" customWidth="1"/>
    <col min="3" max="4" width="34.88671875" customWidth="1"/>
  </cols>
  <sheetData>
    <row r="1" spans="1:4" ht="18" x14ac:dyDescent="0.35">
      <c r="A1" s="17" t="s">
        <v>112</v>
      </c>
      <c r="B1" s="18"/>
      <c r="C1" s="18"/>
      <c r="D1" s="19"/>
    </row>
    <row r="3" spans="1:4" ht="18" customHeight="1" x14ac:dyDescent="0.3">
      <c r="A3" s="20" t="s">
        <v>13</v>
      </c>
      <c r="B3" s="20" t="s">
        <v>14</v>
      </c>
      <c r="C3" s="20" t="s">
        <v>15</v>
      </c>
      <c r="D3" s="20" t="s">
        <v>16</v>
      </c>
    </row>
    <row r="4" spans="1:4" ht="21" customHeight="1" x14ac:dyDescent="0.3">
      <c r="A4" s="21" t="s">
        <v>17</v>
      </c>
      <c r="B4" s="22" t="s">
        <v>18</v>
      </c>
      <c r="C4" s="23" t="s">
        <v>19</v>
      </c>
      <c r="D4" s="24" t="s">
        <v>20</v>
      </c>
    </row>
    <row r="5" spans="1:4" ht="21" customHeight="1" x14ac:dyDescent="0.3">
      <c r="A5" s="21" t="s">
        <v>21</v>
      </c>
      <c r="B5" s="22" t="s">
        <v>22</v>
      </c>
      <c r="C5" s="25" t="s">
        <v>23</v>
      </c>
      <c r="D5" s="25" t="s">
        <v>24</v>
      </c>
    </row>
    <row r="6" spans="1:4" ht="21" customHeight="1" x14ac:dyDescent="0.3">
      <c r="A6" s="21" t="s">
        <v>25</v>
      </c>
      <c r="B6" s="22" t="s">
        <v>26</v>
      </c>
      <c r="C6" s="25" t="s">
        <v>27</v>
      </c>
      <c r="D6" s="24" t="s">
        <v>28</v>
      </c>
    </row>
    <row r="7" spans="1:4" ht="21" customHeight="1" x14ac:dyDescent="0.3">
      <c r="A7" s="21" t="s">
        <v>29</v>
      </c>
      <c r="B7" s="22" t="s">
        <v>30</v>
      </c>
      <c r="C7" s="25" t="s">
        <v>31</v>
      </c>
      <c r="D7" s="25" t="s">
        <v>32</v>
      </c>
    </row>
    <row r="8" spans="1:4" ht="21" customHeight="1" x14ac:dyDescent="0.3">
      <c r="A8" s="21" t="s">
        <v>33</v>
      </c>
      <c r="B8" s="22" t="s">
        <v>34</v>
      </c>
      <c r="C8" s="25" t="s">
        <v>35</v>
      </c>
      <c r="D8" s="24" t="s">
        <v>36</v>
      </c>
    </row>
    <row r="9" spans="1:4" ht="21" customHeight="1" x14ac:dyDescent="0.3">
      <c r="A9" s="21" t="s">
        <v>37</v>
      </c>
      <c r="B9" s="22" t="s">
        <v>38</v>
      </c>
      <c r="C9" s="25" t="s">
        <v>39</v>
      </c>
      <c r="D9" s="25" t="s">
        <v>27</v>
      </c>
    </row>
    <row r="10" spans="1:4" ht="21" customHeight="1" x14ac:dyDescent="0.3">
      <c r="A10" s="21" t="s">
        <v>40</v>
      </c>
      <c r="B10" s="22" t="s">
        <v>41</v>
      </c>
      <c r="C10" s="25" t="s">
        <v>42</v>
      </c>
      <c r="D10" s="24" t="s">
        <v>20</v>
      </c>
    </row>
    <row r="11" spans="1:4" ht="21" customHeight="1" x14ac:dyDescent="0.3">
      <c r="A11" s="21" t="s">
        <v>43</v>
      </c>
      <c r="B11" s="22" t="s">
        <v>44</v>
      </c>
      <c r="C11" s="25" t="s">
        <v>45</v>
      </c>
      <c r="D11" s="24" t="s">
        <v>28</v>
      </c>
    </row>
    <row r="12" spans="1:4" ht="21" customHeight="1" x14ac:dyDescent="0.3">
      <c r="A12" s="21" t="s">
        <v>46</v>
      </c>
      <c r="B12" s="22" t="s">
        <v>47</v>
      </c>
      <c r="C12" s="25" t="s">
        <v>48</v>
      </c>
      <c r="D12" s="24" t="s">
        <v>36</v>
      </c>
    </row>
    <row r="13" spans="1:4" ht="21" customHeight="1" x14ac:dyDescent="0.3">
      <c r="A13" s="21" t="s">
        <v>49</v>
      </c>
      <c r="B13" s="22" t="s">
        <v>50</v>
      </c>
      <c r="C13" s="26" t="s">
        <v>51</v>
      </c>
      <c r="D13" s="26" t="s">
        <v>52</v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workbookViewId="0">
      <pane ySplit="4" topLeftCell="A5" activePane="bottomLeft" state="frozen"/>
      <selection pane="bottomLeft" sqref="A1:M1"/>
    </sheetView>
  </sheetViews>
  <sheetFormatPr defaultRowHeight="14.4" x14ac:dyDescent="0.3"/>
  <cols>
    <col min="1" max="2" width="10" customWidth="1"/>
    <col min="3" max="3" width="14" customWidth="1"/>
    <col min="4" max="4" width="8" customWidth="1"/>
    <col min="5" max="5" width="16" customWidth="1"/>
    <col min="6" max="6" width="10" customWidth="1"/>
    <col min="7" max="7" width="20" customWidth="1"/>
    <col min="8" max="9" width="12" customWidth="1"/>
    <col min="10" max="10" width="20" customWidth="1"/>
    <col min="11" max="11" width="11" customWidth="1"/>
    <col min="12" max="12" width="20" customWidth="1"/>
    <col min="13" max="13" width="30" customWidth="1"/>
  </cols>
  <sheetData>
    <row r="1" spans="1:13" ht="18" x14ac:dyDescent="0.35">
      <c r="A1" s="17" t="s">
        <v>113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x14ac:dyDescent="0.3">
      <c r="A2" s="6" t="s">
        <v>53</v>
      </c>
    </row>
    <row r="4" spans="1:13" x14ac:dyDescent="0.3">
      <c r="A4" s="2" t="s">
        <v>54</v>
      </c>
      <c r="B4" s="2" t="s">
        <v>5</v>
      </c>
      <c r="C4" s="2" t="s">
        <v>55</v>
      </c>
      <c r="D4" s="2" t="s">
        <v>13</v>
      </c>
      <c r="E4" s="2" t="s">
        <v>14</v>
      </c>
      <c r="F4" s="2" t="s">
        <v>56</v>
      </c>
      <c r="G4" s="2" t="s">
        <v>57</v>
      </c>
      <c r="H4" s="2" t="s">
        <v>58</v>
      </c>
      <c r="I4" s="2" t="s">
        <v>59</v>
      </c>
      <c r="J4" s="2" t="s">
        <v>60</v>
      </c>
      <c r="K4" s="2" t="s">
        <v>61</v>
      </c>
      <c r="L4" s="2" t="s">
        <v>62</v>
      </c>
      <c r="M4" s="2" t="s">
        <v>63</v>
      </c>
    </row>
    <row r="5" spans="1:13" x14ac:dyDescent="0.3">
      <c r="A5" s="7" t="s">
        <v>64</v>
      </c>
      <c r="B5" s="7" t="s">
        <v>11</v>
      </c>
      <c r="C5" s="7" t="s">
        <v>65</v>
      </c>
      <c r="D5" s="7">
        <v>1</v>
      </c>
      <c r="E5" s="8" t="s">
        <v>18</v>
      </c>
      <c r="F5" s="7" t="s">
        <v>16</v>
      </c>
      <c r="G5" s="8" t="s">
        <v>66</v>
      </c>
      <c r="H5" s="9"/>
      <c r="I5" s="9"/>
      <c r="J5" s="8" t="s">
        <v>67</v>
      </c>
      <c r="K5" s="10">
        <f t="shared" ref="K5:K23" si="0">IF(AND(ISNUMBER(H5),ISNUMBER(I5)),1,0)</f>
        <v>0</v>
      </c>
      <c r="L5" s="11" t="str">
        <f t="shared" ref="L5:L23" si="1">IF(K5=0,"",IF(H5=I5,"Draw",IF(H5&gt;I5,G5,J5)))</f>
        <v/>
      </c>
      <c r="M5" s="8" t="s">
        <v>20</v>
      </c>
    </row>
    <row r="6" spans="1:13" x14ac:dyDescent="0.3">
      <c r="A6" s="12" t="s">
        <v>68</v>
      </c>
      <c r="B6" s="12" t="s">
        <v>9</v>
      </c>
      <c r="C6" s="12" t="s">
        <v>65</v>
      </c>
      <c r="D6" s="12">
        <v>2</v>
      </c>
      <c r="E6" s="13" t="s">
        <v>22</v>
      </c>
      <c r="F6" s="12" t="s">
        <v>15</v>
      </c>
      <c r="G6" s="13" t="s">
        <v>69</v>
      </c>
      <c r="H6" s="9"/>
      <c r="I6" s="9"/>
      <c r="J6" s="13" t="s">
        <v>66</v>
      </c>
      <c r="K6" s="10">
        <f t="shared" si="0"/>
        <v>0</v>
      </c>
      <c r="L6" s="11" t="str">
        <f t="shared" si="1"/>
        <v/>
      </c>
      <c r="M6" s="13" t="s">
        <v>23</v>
      </c>
    </row>
    <row r="7" spans="1:13" x14ac:dyDescent="0.3">
      <c r="A7" s="12" t="s">
        <v>70</v>
      </c>
      <c r="B7" s="12" t="s">
        <v>9</v>
      </c>
      <c r="C7" s="12" t="s">
        <v>65</v>
      </c>
      <c r="D7" s="12">
        <v>2</v>
      </c>
      <c r="E7" s="13" t="s">
        <v>22</v>
      </c>
      <c r="F7" s="12" t="s">
        <v>16</v>
      </c>
      <c r="G7" s="13" t="s">
        <v>71</v>
      </c>
      <c r="H7" s="9"/>
      <c r="I7" s="9"/>
      <c r="J7" s="13" t="s">
        <v>67</v>
      </c>
      <c r="K7" s="10">
        <f t="shared" si="0"/>
        <v>0</v>
      </c>
      <c r="L7" s="11" t="str">
        <f t="shared" si="1"/>
        <v/>
      </c>
      <c r="M7" s="13" t="s">
        <v>24</v>
      </c>
    </row>
    <row r="8" spans="1:13" x14ac:dyDescent="0.3">
      <c r="A8" s="12" t="s">
        <v>72</v>
      </c>
      <c r="B8" s="12" t="s">
        <v>9</v>
      </c>
      <c r="C8" s="12" t="s">
        <v>65</v>
      </c>
      <c r="D8" s="12">
        <v>3</v>
      </c>
      <c r="E8" s="13" t="s">
        <v>26</v>
      </c>
      <c r="F8" s="12" t="s">
        <v>15</v>
      </c>
      <c r="G8" s="13" t="s">
        <v>66</v>
      </c>
      <c r="H8" s="9"/>
      <c r="I8" s="9"/>
      <c r="J8" s="13" t="s">
        <v>73</v>
      </c>
      <c r="K8" s="10">
        <f t="shared" si="0"/>
        <v>0</v>
      </c>
      <c r="L8" s="11" t="str">
        <f t="shared" si="1"/>
        <v/>
      </c>
      <c r="M8" s="13" t="s">
        <v>27</v>
      </c>
    </row>
    <row r="9" spans="1:13" x14ac:dyDescent="0.3">
      <c r="A9" s="7" t="s">
        <v>74</v>
      </c>
      <c r="B9" s="7" t="s">
        <v>11</v>
      </c>
      <c r="C9" s="7" t="s">
        <v>65</v>
      </c>
      <c r="D9" s="7">
        <v>3</v>
      </c>
      <c r="E9" s="8" t="s">
        <v>26</v>
      </c>
      <c r="F9" s="7" t="s">
        <v>16</v>
      </c>
      <c r="G9" s="8" t="s">
        <v>75</v>
      </c>
      <c r="H9" s="9"/>
      <c r="I9" s="9"/>
      <c r="J9" s="8" t="s">
        <v>66</v>
      </c>
      <c r="K9" s="10">
        <f t="shared" si="0"/>
        <v>0</v>
      </c>
      <c r="L9" s="11" t="str">
        <f t="shared" si="1"/>
        <v/>
      </c>
      <c r="M9" s="8" t="s">
        <v>28</v>
      </c>
    </row>
    <row r="10" spans="1:13" x14ac:dyDescent="0.3">
      <c r="A10" s="12" t="s">
        <v>76</v>
      </c>
      <c r="B10" s="12" t="s">
        <v>9</v>
      </c>
      <c r="C10" s="12" t="s">
        <v>65</v>
      </c>
      <c r="D10" s="12">
        <v>4</v>
      </c>
      <c r="E10" s="13" t="s">
        <v>30</v>
      </c>
      <c r="F10" s="12" t="s">
        <v>15</v>
      </c>
      <c r="G10" s="13" t="s">
        <v>69</v>
      </c>
      <c r="H10" s="9"/>
      <c r="I10" s="9"/>
      <c r="J10" s="13" t="s">
        <v>73</v>
      </c>
      <c r="K10" s="10">
        <f t="shared" si="0"/>
        <v>0</v>
      </c>
      <c r="L10" s="11" t="str">
        <f t="shared" si="1"/>
        <v/>
      </c>
      <c r="M10" s="13" t="s">
        <v>31</v>
      </c>
    </row>
    <row r="11" spans="1:13" x14ac:dyDescent="0.3">
      <c r="A11" s="12" t="s">
        <v>77</v>
      </c>
      <c r="B11" s="12" t="s">
        <v>9</v>
      </c>
      <c r="C11" s="12" t="s">
        <v>65</v>
      </c>
      <c r="D11" s="12">
        <v>4</v>
      </c>
      <c r="E11" s="13" t="s">
        <v>30</v>
      </c>
      <c r="F11" s="12" t="s">
        <v>16</v>
      </c>
      <c r="G11" s="13" t="s">
        <v>67</v>
      </c>
      <c r="H11" s="9"/>
      <c r="I11" s="9"/>
      <c r="J11" s="13" t="s">
        <v>71</v>
      </c>
      <c r="K11" s="10">
        <f t="shared" si="0"/>
        <v>0</v>
      </c>
      <c r="L11" s="11" t="str">
        <f t="shared" si="1"/>
        <v/>
      </c>
      <c r="M11" s="13" t="s">
        <v>32</v>
      </c>
    </row>
    <row r="12" spans="1:13" x14ac:dyDescent="0.3">
      <c r="A12" s="12" t="s">
        <v>78</v>
      </c>
      <c r="B12" s="12" t="s">
        <v>9</v>
      </c>
      <c r="C12" s="12" t="s">
        <v>65</v>
      </c>
      <c r="D12" s="12">
        <v>5</v>
      </c>
      <c r="E12" s="13" t="s">
        <v>34</v>
      </c>
      <c r="F12" s="12" t="s">
        <v>15</v>
      </c>
      <c r="G12" s="13" t="s">
        <v>71</v>
      </c>
      <c r="H12" s="9"/>
      <c r="I12" s="9"/>
      <c r="J12" s="13" t="s">
        <v>66</v>
      </c>
      <c r="K12" s="10">
        <f t="shared" si="0"/>
        <v>0</v>
      </c>
      <c r="L12" s="11" t="str">
        <f t="shared" si="1"/>
        <v/>
      </c>
      <c r="M12" s="13" t="s">
        <v>35</v>
      </c>
    </row>
    <row r="13" spans="1:13" x14ac:dyDescent="0.3">
      <c r="A13" s="7" t="s">
        <v>79</v>
      </c>
      <c r="B13" s="7" t="s">
        <v>11</v>
      </c>
      <c r="C13" s="7" t="s">
        <v>65</v>
      </c>
      <c r="D13" s="7">
        <v>5</v>
      </c>
      <c r="E13" s="8" t="s">
        <v>34</v>
      </c>
      <c r="F13" s="7" t="s">
        <v>16</v>
      </c>
      <c r="G13" s="8" t="s">
        <v>67</v>
      </c>
      <c r="H13" s="9"/>
      <c r="I13" s="9"/>
      <c r="J13" s="8" t="s">
        <v>75</v>
      </c>
      <c r="K13" s="10">
        <f t="shared" si="0"/>
        <v>0</v>
      </c>
      <c r="L13" s="11" t="str">
        <f t="shared" si="1"/>
        <v/>
      </c>
      <c r="M13" s="8" t="s">
        <v>36</v>
      </c>
    </row>
    <row r="14" spans="1:13" x14ac:dyDescent="0.3">
      <c r="A14" s="12" t="s">
        <v>80</v>
      </c>
      <c r="B14" s="12" t="s">
        <v>9</v>
      </c>
      <c r="C14" s="12" t="s">
        <v>65</v>
      </c>
      <c r="D14" s="12">
        <v>6</v>
      </c>
      <c r="E14" s="13" t="s">
        <v>38</v>
      </c>
      <c r="F14" s="12" t="s">
        <v>15</v>
      </c>
      <c r="G14" s="13" t="s">
        <v>69</v>
      </c>
      <c r="H14" s="9"/>
      <c r="I14" s="9"/>
      <c r="J14" s="13" t="s">
        <v>71</v>
      </c>
      <c r="K14" s="10">
        <f t="shared" si="0"/>
        <v>0</v>
      </c>
      <c r="L14" s="11" t="str">
        <f t="shared" si="1"/>
        <v/>
      </c>
      <c r="M14" s="13" t="s">
        <v>39</v>
      </c>
    </row>
    <row r="15" spans="1:13" x14ac:dyDescent="0.3">
      <c r="A15" s="12" t="s">
        <v>81</v>
      </c>
      <c r="B15" s="12" t="s">
        <v>9</v>
      </c>
      <c r="C15" s="12" t="s">
        <v>65</v>
      </c>
      <c r="D15" s="12">
        <v>6</v>
      </c>
      <c r="E15" s="13" t="s">
        <v>38</v>
      </c>
      <c r="F15" s="12" t="s">
        <v>16</v>
      </c>
      <c r="G15" s="13" t="s">
        <v>66</v>
      </c>
      <c r="H15" s="9"/>
      <c r="I15" s="9"/>
      <c r="J15" s="13" t="s">
        <v>73</v>
      </c>
      <c r="K15" s="10">
        <f t="shared" si="0"/>
        <v>0</v>
      </c>
      <c r="L15" s="11" t="str">
        <f t="shared" si="1"/>
        <v/>
      </c>
      <c r="M15" s="13" t="s">
        <v>27</v>
      </c>
    </row>
    <row r="16" spans="1:13" x14ac:dyDescent="0.3">
      <c r="A16" s="12" t="s">
        <v>82</v>
      </c>
      <c r="B16" s="12" t="s">
        <v>9</v>
      </c>
      <c r="C16" s="12" t="s">
        <v>65</v>
      </c>
      <c r="D16" s="12">
        <v>7</v>
      </c>
      <c r="E16" s="13" t="s">
        <v>41</v>
      </c>
      <c r="F16" s="12" t="s">
        <v>15</v>
      </c>
      <c r="G16" s="13" t="s">
        <v>69</v>
      </c>
      <c r="H16" s="9"/>
      <c r="I16" s="9"/>
      <c r="J16" s="13" t="s">
        <v>67</v>
      </c>
      <c r="K16" s="10">
        <f t="shared" si="0"/>
        <v>0</v>
      </c>
      <c r="L16" s="11" t="str">
        <f t="shared" si="1"/>
        <v/>
      </c>
      <c r="M16" s="13" t="s">
        <v>42</v>
      </c>
    </row>
    <row r="17" spans="1:13" x14ac:dyDescent="0.3">
      <c r="A17" s="7" t="s">
        <v>83</v>
      </c>
      <c r="B17" s="7" t="s">
        <v>11</v>
      </c>
      <c r="C17" s="7" t="s">
        <v>65</v>
      </c>
      <c r="D17" s="7">
        <v>7</v>
      </c>
      <c r="E17" s="8" t="s">
        <v>41</v>
      </c>
      <c r="F17" s="7" t="s">
        <v>16</v>
      </c>
      <c r="G17" s="8" t="s">
        <v>66</v>
      </c>
      <c r="H17" s="9"/>
      <c r="I17" s="9"/>
      <c r="J17" s="8" t="s">
        <v>67</v>
      </c>
      <c r="K17" s="10">
        <f t="shared" si="0"/>
        <v>0</v>
      </c>
      <c r="L17" s="11" t="str">
        <f t="shared" si="1"/>
        <v/>
      </c>
      <c r="M17" s="8" t="s">
        <v>20</v>
      </c>
    </row>
    <row r="18" spans="1:13" x14ac:dyDescent="0.3">
      <c r="A18" s="12" t="s">
        <v>84</v>
      </c>
      <c r="B18" s="12" t="s">
        <v>9</v>
      </c>
      <c r="C18" s="12" t="s">
        <v>65</v>
      </c>
      <c r="D18" s="12">
        <v>8</v>
      </c>
      <c r="E18" s="13" t="s">
        <v>44</v>
      </c>
      <c r="F18" s="12" t="s">
        <v>15</v>
      </c>
      <c r="G18" s="13" t="s">
        <v>71</v>
      </c>
      <c r="H18" s="9"/>
      <c r="I18" s="9"/>
      <c r="J18" s="13" t="s">
        <v>73</v>
      </c>
      <c r="K18" s="10">
        <f t="shared" si="0"/>
        <v>0</v>
      </c>
      <c r="L18" s="11" t="str">
        <f t="shared" si="1"/>
        <v/>
      </c>
      <c r="M18" s="13" t="s">
        <v>45</v>
      </c>
    </row>
    <row r="19" spans="1:13" x14ac:dyDescent="0.3">
      <c r="A19" s="7" t="s">
        <v>85</v>
      </c>
      <c r="B19" s="7" t="s">
        <v>11</v>
      </c>
      <c r="C19" s="7" t="s">
        <v>65</v>
      </c>
      <c r="D19" s="7">
        <v>8</v>
      </c>
      <c r="E19" s="8" t="s">
        <v>44</v>
      </c>
      <c r="F19" s="7" t="s">
        <v>16</v>
      </c>
      <c r="G19" s="8" t="s">
        <v>75</v>
      </c>
      <c r="H19" s="9"/>
      <c r="I19" s="9"/>
      <c r="J19" s="8" t="s">
        <v>66</v>
      </c>
      <c r="K19" s="10">
        <f t="shared" si="0"/>
        <v>0</v>
      </c>
      <c r="L19" s="11" t="str">
        <f t="shared" si="1"/>
        <v/>
      </c>
      <c r="M19" s="8" t="s">
        <v>28</v>
      </c>
    </row>
    <row r="20" spans="1:13" x14ac:dyDescent="0.3">
      <c r="A20" s="12" t="s">
        <v>86</v>
      </c>
      <c r="B20" s="12" t="s">
        <v>9</v>
      </c>
      <c r="C20" s="12" t="s">
        <v>65</v>
      </c>
      <c r="D20" s="12">
        <v>9</v>
      </c>
      <c r="E20" s="13" t="s">
        <v>47</v>
      </c>
      <c r="F20" s="12" t="s">
        <v>15</v>
      </c>
      <c r="G20" s="13" t="s">
        <v>66</v>
      </c>
      <c r="H20" s="9"/>
      <c r="I20" s="9"/>
      <c r="J20" s="13" t="s">
        <v>67</v>
      </c>
      <c r="K20" s="10">
        <f t="shared" si="0"/>
        <v>0</v>
      </c>
      <c r="L20" s="11" t="str">
        <f t="shared" si="1"/>
        <v/>
      </c>
      <c r="M20" s="13" t="s">
        <v>48</v>
      </c>
    </row>
    <row r="21" spans="1:13" x14ac:dyDescent="0.3">
      <c r="A21" s="7" t="s">
        <v>87</v>
      </c>
      <c r="B21" s="7" t="s">
        <v>11</v>
      </c>
      <c r="C21" s="7" t="s">
        <v>65</v>
      </c>
      <c r="D21" s="7">
        <v>9</v>
      </c>
      <c r="E21" s="8" t="s">
        <v>47</v>
      </c>
      <c r="F21" s="7" t="s">
        <v>16</v>
      </c>
      <c r="G21" s="8" t="s">
        <v>67</v>
      </c>
      <c r="H21" s="9"/>
      <c r="I21" s="9"/>
      <c r="J21" s="8" t="s">
        <v>75</v>
      </c>
      <c r="K21" s="10">
        <f t="shared" si="0"/>
        <v>0</v>
      </c>
      <c r="L21" s="11" t="str">
        <f t="shared" si="1"/>
        <v/>
      </c>
      <c r="M21" s="8" t="s">
        <v>36</v>
      </c>
    </row>
    <row r="22" spans="1:13" x14ac:dyDescent="0.3">
      <c r="A22" s="12" t="s">
        <v>88</v>
      </c>
      <c r="B22" s="12" t="s">
        <v>9</v>
      </c>
      <c r="C22" s="12" t="s">
        <v>89</v>
      </c>
      <c r="D22" s="12">
        <v>10</v>
      </c>
      <c r="E22" s="13" t="s">
        <v>50</v>
      </c>
      <c r="F22" s="12" t="s">
        <v>15</v>
      </c>
      <c r="G22" s="14" t="s">
        <v>90</v>
      </c>
      <c r="H22" s="9"/>
      <c r="I22" s="9"/>
      <c r="J22" s="14" t="s">
        <v>91</v>
      </c>
      <c r="K22" s="10">
        <f t="shared" si="0"/>
        <v>0</v>
      </c>
      <c r="L22" s="11" t="str">
        <f t="shared" si="1"/>
        <v/>
      </c>
      <c r="M22" s="13" t="s">
        <v>51</v>
      </c>
    </row>
    <row r="23" spans="1:13" x14ac:dyDescent="0.3">
      <c r="A23" s="12" t="s">
        <v>92</v>
      </c>
      <c r="B23" s="12" t="s">
        <v>9</v>
      </c>
      <c r="C23" s="12" t="s">
        <v>89</v>
      </c>
      <c r="D23" s="12">
        <v>10</v>
      </c>
      <c r="E23" s="13" t="s">
        <v>50</v>
      </c>
      <c r="F23" s="12" t="s">
        <v>16</v>
      </c>
      <c r="G23" s="14" t="s">
        <v>93</v>
      </c>
      <c r="H23" s="9"/>
      <c r="I23" s="9"/>
      <c r="J23" s="14" t="s">
        <v>94</v>
      </c>
      <c r="K23" s="10">
        <f t="shared" si="0"/>
        <v>0</v>
      </c>
      <c r="L23" s="11" t="str">
        <f t="shared" si="1"/>
        <v/>
      </c>
      <c r="M23" s="13" t="s">
        <v>52</v>
      </c>
    </row>
  </sheetData>
  <mergeCells count="1">
    <mergeCell ref="A1:M1"/>
  </mergeCells>
  <dataValidations count="1">
    <dataValidation type="whole" allowBlank="1" promptTitle="Score Entry" prompt="Enter a whole number score from 0 to 200." sqref="H5:I23" xr:uid="{00000000-0002-0000-0200-000000000000}">
      <formula1>0</formula1>
      <formula2>200</formula2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workbookViewId="0">
      <pane ySplit="4" topLeftCell="A5" activePane="bottomLeft" state="frozen"/>
      <selection pane="bottomLeft" sqref="A1:J1"/>
    </sheetView>
  </sheetViews>
  <sheetFormatPr defaultRowHeight="14.4" x14ac:dyDescent="0.3"/>
  <cols>
    <col min="1" max="1" width="10" customWidth="1"/>
    <col min="2" max="2" width="14" customWidth="1"/>
    <col min="3" max="3" width="12" customWidth="1"/>
    <col min="4" max="4" width="16" customWidth="1"/>
    <col min="5" max="5" width="10" customWidth="1"/>
    <col min="6" max="6" width="20" customWidth="1"/>
    <col min="7" max="8" width="10" customWidth="1"/>
    <col min="9" max="9" width="20" customWidth="1"/>
    <col min="10" max="10" width="18" customWidth="1"/>
  </cols>
  <sheetData>
    <row r="1" spans="1:10" ht="18" x14ac:dyDescent="0.35">
      <c r="A1" s="17" t="s">
        <v>114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3">
      <c r="B2" s="1" t="s">
        <v>9</v>
      </c>
    </row>
    <row r="3" spans="1:10" x14ac:dyDescent="0.3">
      <c r="A3" s="6" t="s">
        <v>95</v>
      </c>
    </row>
    <row r="5" spans="1:10" x14ac:dyDescent="0.3">
      <c r="A5" s="2" t="s">
        <v>96</v>
      </c>
      <c r="B5" s="2" t="s">
        <v>97</v>
      </c>
      <c r="C5" s="2" t="s">
        <v>98</v>
      </c>
      <c r="D5" s="2" t="s">
        <v>99</v>
      </c>
      <c r="E5" s="2" t="s">
        <v>100</v>
      </c>
      <c r="F5" s="2" t="s">
        <v>101</v>
      </c>
      <c r="G5" s="2" t="s">
        <v>102</v>
      </c>
      <c r="H5" s="2" t="s">
        <v>103</v>
      </c>
      <c r="I5" s="2" t="s">
        <v>104</v>
      </c>
      <c r="J5" s="2" t="s">
        <v>105</v>
      </c>
    </row>
    <row r="6" spans="1:10" x14ac:dyDescent="0.3">
      <c r="A6" s="4" t="s">
        <v>69</v>
      </c>
      <c r="B6" s="10">
        <f>COUNTIFS('Score Entry'!$B$5:$B$23,$B$2,'Score Entry'!$C$5:$C$23,"Round Robin",'Score Entry'!$G$5:$G$23,$A6,'Score Entry'!$K$5:$K$23,1)+COUNTIFS('Score Entry'!$B$5:$B$23,$B$2,'Score Entry'!$C$5:$C$23,"Round Robin",'Score Entry'!$J$5:$J$23,$A6,'Score Entry'!$K$5:$K$23,1)</f>
        <v>0</v>
      </c>
      <c r="C6" s="10">
        <f>COUNTIFS('Score Entry'!$B$5:$B$23,$B$2,'Score Entry'!$C$5:$C$23,"Round Robin",'Score Entry'!$L$5:$L$23,$A6)</f>
        <v>0</v>
      </c>
      <c r="D6" s="10">
        <f>COUNTIFS('Score Entry'!$B$5:$B$23,$B$2,'Score Entry'!$C$5:$C$23,"Round Robin",'Score Entry'!$G$5:$G$23,$A6,'Score Entry'!$L$5:$L$23,"Draw")+COUNTIFS('Score Entry'!$B$5:$B$23,$B$2,'Score Entry'!$C$5:$C$23,"Round Robin",'Score Entry'!$J$5:$J$23,$A6,'Score Entry'!$L$5:$L$23,"Draw")</f>
        <v>0</v>
      </c>
      <c r="E6" s="10">
        <f>B6-C6-D6</f>
        <v>0</v>
      </c>
      <c r="F6" s="10">
        <f>SUMIFS('Score Entry'!$H$5:$H$23,'Score Entry'!$B$5:$B$23,$B$2,'Score Entry'!$C$5:$C$23,"Round Robin",'Score Entry'!$G$5:$G$23,$A6,'Score Entry'!$K$5:$K$23,1)+SUMIFS('Score Entry'!$I$5:$I$23,'Score Entry'!$B$5:$B$23,$B$2,'Score Entry'!$C$5:$C$23,"Round Robin",'Score Entry'!$J$5:$J$23,$A6,'Score Entry'!$K$5:$K$23,1)</f>
        <v>0</v>
      </c>
      <c r="G6" s="10">
        <f>SUMIFS('Score Entry'!$I$5:$I$23,'Score Entry'!$B$5:$B$23,$B$2,'Score Entry'!$C$5:$C$23,"Round Robin",'Score Entry'!$G$5:$G$23,$A6,'Score Entry'!$K$5:$K$23,1)+SUMIFS('Score Entry'!$H$5:$H$23,'Score Entry'!$B$5:$B$23,$B$2,'Score Entry'!$C$5:$C$23,"Round Robin",'Score Entry'!$J$5:$J$23,$A6,'Score Entry'!$K$5:$K$23,1)</f>
        <v>0</v>
      </c>
      <c r="H6" s="10">
        <f>F6-G6</f>
        <v>0</v>
      </c>
      <c r="I6" s="10">
        <f>C6*2+D6</f>
        <v>0</v>
      </c>
      <c r="J6" s="10">
        <f>1+SUMPRODUCT(($I$6:$I$10&gt;I6)+(($I$6:$I$10=I6)*($H$6:$H$10&gt;H6)))</f>
        <v>1</v>
      </c>
    </row>
    <row r="7" spans="1:10" x14ac:dyDescent="0.3">
      <c r="A7" s="4" t="s">
        <v>71</v>
      </c>
      <c r="B7" s="10">
        <f>COUNTIFS('Score Entry'!$B$5:$B$23,$B$2,'Score Entry'!$C$5:$C$23,"Round Robin",'Score Entry'!$G$5:$G$23,$A7,'Score Entry'!$K$5:$K$23,1)+COUNTIFS('Score Entry'!$B$5:$B$23,$B$2,'Score Entry'!$C$5:$C$23,"Round Robin",'Score Entry'!$J$5:$J$23,$A7,'Score Entry'!$K$5:$K$23,1)</f>
        <v>0</v>
      </c>
      <c r="C7" s="10">
        <f>COUNTIFS('Score Entry'!$B$5:$B$23,$B$2,'Score Entry'!$C$5:$C$23,"Round Robin",'Score Entry'!$L$5:$L$23,$A7)</f>
        <v>0</v>
      </c>
      <c r="D7" s="10">
        <f>COUNTIFS('Score Entry'!$B$5:$B$23,$B$2,'Score Entry'!$C$5:$C$23,"Round Robin",'Score Entry'!$G$5:$G$23,$A7,'Score Entry'!$L$5:$L$23,"Draw")+COUNTIFS('Score Entry'!$B$5:$B$23,$B$2,'Score Entry'!$C$5:$C$23,"Round Robin",'Score Entry'!$J$5:$J$23,$A7,'Score Entry'!$L$5:$L$23,"Draw")</f>
        <v>0</v>
      </c>
      <c r="E7" s="10">
        <f>B7-C7-D7</f>
        <v>0</v>
      </c>
      <c r="F7" s="10">
        <f>SUMIFS('Score Entry'!$H$5:$H$23,'Score Entry'!$B$5:$B$23,$B$2,'Score Entry'!$C$5:$C$23,"Round Robin",'Score Entry'!$G$5:$G$23,$A7,'Score Entry'!$K$5:$K$23,1)+SUMIFS('Score Entry'!$I$5:$I$23,'Score Entry'!$B$5:$B$23,$B$2,'Score Entry'!$C$5:$C$23,"Round Robin",'Score Entry'!$J$5:$J$23,$A7,'Score Entry'!$K$5:$K$23,1)</f>
        <v>0</v>
      </c>
      <c r="G7" s="10">
        <f>SUMIFS('Score Entry'!$I$5:$I$23,'Score Entry'!$B$5:$B$23,$B$2,'Score Entry'!$C$5:$C$23,"Round Robin",'Score Entry'!$G$5:$G$23,$A7,'Score Entry'!$K$5:$K$23,1)+SUMIFS('Score Entry'!$H$5:$H$23,'Score Entry'!$B$5:$B$23,$B$2,'Score Entry'!$C$5:$C$23,"Round Robin",'Score Entry'!$J$5:$J$23,$A7,'Score Entry'!$K$5:$K$23,1)</f>
        <v>0</v>
      </c>
      <c r="H7" s="10">
        <f>F7-G7</f>
        <v>0</v>
      </c>
      <c r="I7" s="10">
        <f>C7*2+D7</f>
        <v>0</v>
      </c>
      <c r="J7" s="10">
        <f>1+SUMPRODUCT(($I$6:$I$10&gt;I7)+(($I$6:$I$10=I7)*($H$6:$H$10&gt;H7)))</f>
        <v>1</v>
      </c>
    </row>
    <row r="8" spans="1:10" x14ac:dyDescent="0.3">
      <c r="A8" s="4" t="s">
        <v>66</v>
      </c>
      <c r="B8" s="10">
        <f>COUNTIFS('Score Entry'!$B$5:$B$23,$B$2,'Score Entry'!$C$5:$C$23,"Round Robin",'Score Entry'!$G$5:$G$23,$A8,'Score Entry'!$K$5:$K$23,1)+COUNTIFS('Score Entry'!$B$5:$B$23,$B$2,'Score Entry'!$C$5:$C$23,"Round Robin",'Score Entry'!$J$5:$J$23,$A8,'Score Entry'!$K$5:$K$23,1)</f>
        <v>0</v>
      </c>
      <c r="C8" s="10">
        <f>COUNTIFS('Score Entry'!$B$5:$B$23,$B$2,'Score Entry'!$C$5:$C$23,"Round Robin",'Score Entry'!$L$5:$L$23,$A8)</f>
        <v>0</v>
      </c>
      <c r="D8" s="10">
        <f>COUNTIFS('Score Entry'!$B$5:$B$23,$B$2,'Score Entry'!$C$5:$C$23,"Round Robin",'Score Entry'!$G$5:$G$23,$A8,'Score Entry'!$L$5:$L$23,"Draw")+COUNTIFS('Score Entry'!$B$5:$B$23,$B$2,'Score Entry'!$C$5:$C$23,"Round Robin",'Score Entry'!$J$5:$J$23,$A8,'Score Entry'!$L$5:$L$23,"Draw")</f>
        <v>0</v>
      </c>
      <c r="E8" s="10">
        <f>B8-C8-D8</f>
        <v>0</v>
      </c>
      <c r="F8" s="10">
        <f>SUMIFS('Score Entry'!$H$5:$H$23,'Score Entry'!$B$5:$B$23,$B$2,'Score Entry'!$C$5:$C$23,"Round Robin",'Score Entry'!$G$5:$G$23,$A8,'Score Entry'!$K$5:$K$23,1)+SUMIFS('Score Entry'!$I$5:$I$23,'Score Entry'!$B$5:$B$23,$B$2,'Score Entry'!$C$5:$C$23,"Round Robin",'Score Entry'!$J$5:$J$23,$A8,'Score Entry'!$K$5:$K$23,1)</f>
        <v>0</v>
      </c>
      <c r="G8" s="10">
        <f>SUMIFS('Score Entry'!$I$5:$I$23,'Score Entry'!$B$5:$B$23,$B$2,'Score Entry'!$C$5:$C$23,"Round Robin",'Score Entry'!$G$5:$G$23,$A8,'Score Entry'!$K$5:$K$23,1)+SUMIFS('Score Entry'!$H$5:$H$23,'Score Entry'!$B$5:$B$23,$B$2,'Score Entry'!$C$5:$C$23,"Round Robin",'Score Entry'!$J$5:$J$23,$A8,'Score Entry'!$K$5:$K$23,1)</f>
        <v>0</v>
      </c>
      <c r="H8" s="10">
        <f>F8-G8</f>
        <v>0</v>
      </c>
      <c r="I8" s="10">
        <f>C8*2+D8</f>
        <v>0</v>
      </c>
      <c r="J8" s="10">
        <f>1+SUMPRODUCT(($I$6:$I$10&gt;I8)+(($I$6:$I$10=I8)*($H$6:$H$10&gt;H8)))</f>
        <v>1</v>
      </c>
    </row>
    <row r="9" spans="1:10" x14ac:dyDescent="0.3">
      <c r="A9" s="4" t="s">
        <v>67</v>
      </c>
      <c r="B9" s="10">
        <f>COUNTIFS('Score Entry'!$B$5:$B$23,$B$2,'Score Entry'!$C$5:$C$23,"Round Robin",'Score Entry'!$G$5:$G$23,$A9,'Score Entry'!$K$5:$K$23,1)+COUNTIFS('Score Entry'!$B$5:$B$23,$B$2,'Score Entry'!$C$5:$C$23,"Round Robin",'Score Entry'!$J$5:$J$23,$A9,'Score Entry'!$K$5:$K$23,1)</f>
        <v>0</v>
      </c>
      <c r="C9" s="10">
        <f>COUNTIFS('Score Entry'!$B$5:$B$23,$B$2,'Score Entry'!$C$5:$C$23,"Round Robin",'Score Entry'!$L$5:$L$23,$A9)</f>
        <v>0</v>
      </c>
      <c r="D9" s="10">
        <f>COUNTIFS('Score Entry'!$B$5:$B$23,$B$2,'Score Entry'!$C$5:$C$23,"Round Robin",'Score Entry'!$G$5:$G$23,$A9,'Score Entry'!$L$5:$L$23,"Draw")+COUNTIFS('Score Entry'!$B$5:$B$23,$B$2,'Score Entry'!$C$5:$C$23,"Round Robin",'Score Entry'!$J$5:$J$23,$A9,'Score Entry'!$L$5:$L$23,"Draw")</f>
        <v>0</v>
      </c>
      <c r="E9" s="10">
        <f>B9-C9-D9</f>
        <v>0</v>
      </c>
      <c r="F9" s="10">
        <f>SUMIFS('Score Entry'!$H$5:$H$23,'Score Entry'!$B$5:$B$23,$B$2,'Score Entry'!$C$5:$C$23,"Round Robin",'Score Entry'!$G$5:$G$23,$A9,'Score Entry'!$K$5:$K$23,1)+SUMIFS('Score Entry'!$I$5:$I$23,'Score Entry'!$B$5:$B$23,$B$2,'Score Entry'!$C$5:$C$23,"Round Robin",'Score Entry'!$J$5:$J$23,$A9,'Score Entry'!$K$5:$K$23,1)</f>
        <v>0</v>
      </c>
      <c r="G9" s="10">
        <f>SUMIFS('Score Entry'!$I$5:$I$23,'Score Entry'!$B$5:$B$23,$B$2,'Score Entry'!$C$5:$C$23,"Round Robin",'Score Entry'!$G$5:$G$23,$A9,'Score Entry'!$K$5:$K$23,1)+SUMIFS('Score Entry'!$H$5:$H$23,'Score Entry'!$B$5:$B$23,$B$2,'Score Entry'!$C$5:$C$23,"Round Robin",'Score Entry'!$J$5:$J$23,$A9,'Score Entry'!$K$5:$K$23,1)</f>
        <v>0</v>
      </c>
      <c r="H9" s="10">
        <f>F9-G9</f>
        <v>0</v>
      </c>
      <c r="I9" s="10">
        <f>C9*2+D9</f>
        <v>0</v>
      </c>
      <c r="J9" s="10">
        <f>1+SUMPRODUCT(($I$6:$I$10&gt;I9)+(($I$6:$I$10=I9)*($H$6:$H$10&gt;H9)))</f>
        <v>1</v>
      </c>
    </row>
    <row r="10" spans="1:10" x14ac:dyDescent="0.3">
      <c r="A10" s="4" t="s">
        <v>73</v>
      </c>
      <c r="B10" s="10">
        <f>COUNTIFS('Score Entry'!$B$5:$B$23,$B$2,'Score Entry'!$C$5:$C$23,"Round Robin",'Score Entry'!$G$5:$G$23,$A10,'Score Entry'!$K$5:$K$23,1)+COUNTIFS('Score Entry'!$B$5:$B$23,$B$2,'Score Entry'!$C$5:$C$23,"Round Robin",'Score Entry'!$J$5:$J$23,$A10,'Score Entry'!$K$5:$K$23,1)</f>
        <v>0</v>
      </c>
      <c r="C10" s="10">
        <f>COUNTIFS('Score Entry'!$B$5:$B$23,$B$2,'Score Entry'!$C$5:$C$23,"Round Robin",'Score Entry'!$L$5:$L$23,$A10)</f>
        <v>0</v>
      </c>
      <c r="D10" s="10">
        <f>COUNTIFS('Score Entry'!$B$5:$B$23,$B$2,'Score Entry'!$C$5:$C$23,"Round Robin",'Score Entry'!$G$5:$G$23,$A10,'Score Entry'!$L$5:$L$23,"Draw")+COUNTIFS('Score Entry'!$B$5:$B$23,$B$2,'Score Entry'!$C$5:$C$23,"Round Robin",'Score Entry'!$J$5:$J$23,$A10,'Score Entry'!$L$5:$L$23,"Draw")</f>
        <v>0</v>
      </c>
      <c r="E10" s="10">
        <f>B10-C10-D10</f>
        <v>0</v>
      </c>
      <c r="F10" s="10">
        <f>SUMIFS('Score Entry'!$H$5:$H$23,'Score Entry'!$B$5:$B$23,$B$2,'Score Entry'!$C$5:$C$23,"Round Robin",'Score Entry'!$G$5:$G$23,$A10,'Score Entry'!$K$5:$K$23,1)+SUMIFS('Score Entry'!$I$5:$I$23,'Score Entry'!$B$5:$B$23,$B$2,'Score Entry'!$C$5:$C$23,"Round Robin",'Score Entry'!$J$5:$J$23,$A10,'Score Entry'!$K$5:$K$23,1)</f>
        <v>0</v>
      </c>
      <c r="G10" s="10">
        <f>SUMIFS('Score Entry'!$I$5:$I$23,'Score Entry'!$B$5:$B$23,$B$2,'Score Entry'!$C$5:$C$23,"Round Robin",'Score Entry'!$G$5:$G$23,$A10,'Score Entry'!$K$5:$K$23,1)+SUMIFS('Score Entry'!$H$5:$H$23,'Score Entry'!$B$5:$B$23,$B$2,'Score Entry'!$C$5:$C$23,"Round Robin",'Score Entry'!$J$5:$J$23,$A10,'Score Entry'!$K$5:$K$23,1)</f>
        <v>0</v>
      </c>
      <c r="H10" s="10">
        <f>F10-G10</f>
        <v>0</v>
      </c>
      <c r="I10" s="10">
        <f>C10*2+D10</f>
        <v>0</v>
      </c>
      <c r="J10" s="10">
        <f>1+SUMPRODUCT(($I$6:$I$10&gt;I10)+(($I$6:$I$10=I10)*($H$6:$H$10&gt;H10)))</f>
        <v>1</v>
      </c>
    </row>
    <row r="13" spans="1:10" x14ac:dyDescent="0.3">
      <c r="A13" s="15" t="s">
        <v>106</v>
      </c>
    </row>
    <row r="14" spans="1:10" x14ac:dyDescent="0.3">
      <c r="A14" s="2" t="s">
        <v>54</v>
      </c>
      <c r="B14" s="2" t="s">
        <v>55</v>
      </c>
      <c r="C14" s="2" t="s">
        <v>13</v>
      </c>
      <c r="D14" s="2" t="s">
        <v>14</v>
      </c>
      <c r="E14" s="2" t="s">
        <v>56</v>
      </c>
      <c r="F14" s="2" t="s">
        <v>57</v>
      </c>
      <c r="G14" s="2" t="s">
        <v>107</v>
      </c>
      <c r="H14" s="2" t="s">
        <v>107</v>
      </c>
      <c r="I14" s="2" t="s">
        <v>60</v>
      </c>
      <c r="J14" s="2" t="s">
        <v>108</v>
      </c>
    </row>
    <row r="15" spans="1:10" x14ac:dyDescent="0.3">
      <c r="A15" s="12" t="s">
        <v>68</v>
      </c>
      <c r="B15" s="12" t="s">
        <v>65</v>
      </c>
      <c r="C15" s="12">
        <v>2</v>
      </c>
      <c r="D15" s="13" t="s">
        <v>22</v>
      </c>
      <c r="E15" s="12" t="s">
        <v>15</v>
      </c>
      <c r="F15" s="13" t="s">
        <v>69</v>
      </c>
      <c r="G15" s="16" t="str">
        <f>IF('Score Entry'!H6="","",'Score Entry'!H6)</f>
        <v/>
      </c>
      <c r="H15" s="16" t="str">
        <f>IF('Score Entry'!I6="","",'Score Entry'!I6)</f>
        <v/>
      </c>
      <c r="I15" s="13" t="s">
        <v>66</v>
      </c>
      <c r="J15" s="11" t="str">
        <f>IF('Score Entry'!L6="","",'Score Entry'!L6)</f>
        <v/>
      </c>
    </row>
    <row r="16" spans="1:10" x14ac:dyDescent="0.3">
      <c r="A16" s="12" t="s">
        <v>70</v>
      </c>
      <c r="B16" s="12" t="s">
        <v>65</v>
      </c>
      <c r="C16" s="12">
        <v>2</v>
      </c>
      <c r="D16" s="13" t="s">
        <v>22</v>
      </c>
      <c r="E16" s="12" t="s">
        <v>16</v>
      </c>
      <c r="F16" s="13" t="s">
        <v>71</v>
      </c>
      <c r="G16" s="16" t="str">
        <f>IF('Score Entry'!H7="","",'Score Entry'!H7)</f>
        <v/>
      </c>
      <c r="H16" s="16" t="str">
        <f>IF('Score Entry'!I7="","",'Score Entry'!I7)</f>
        <v/>
      </c>
      <c r="I16" s="13" t="s">
        <v>67</v>
      </c>
      <c r="J16" s="11" t="str">
        <f>IF('Score Entry'!L7="","",'Score Entry'!L7)</f>
        <v/>
      </c>
    </row>
    <row r="17" spans="1:10" x14ac:dyDescent="0.3">
      <c r="A17" s="12" t="s">
        <v>72</v>
      </c>
      <c r="B17" s="12" t="s">
        <v>65</v>
      </c>
      <c r="C17" s="12">
        <v>3</v>
      </c>
      <c r="D17" s="13" t="s">
        <v>26</v>
      </c>
      <c r="E17" s="12" t="s">
        <v>15</v>
      </c>
      <c r="F17" s="13" t="s">
        <v>66</v>
      </c>
      <c r="G17" s="16" t="str">
        <f>IF('Score Entry'!H8="","",'Score Entry'!H8)</f>
        <v/>
      </c>
      <c r="H17" s="16" t="str">
        <f>IF('Score Entry'!I8="","",'Score Entry'!I8)</f>
        <v/>
      </c>
      <c r="I17" s="13" t="s">
        <v>73</v>
      </c>
      <c r="J17" s="11" t="str">
        <f>IF('Score Entry'!L8="","",'Score Entry'!L8)</f>
        <v/>
      </c>
    </row>
    <row r="18" spans="1:10" x14ac:dyDescent="0.3">
      <c r="A18" s="12" t="s">
        <v>76</v>
      </c>
      <c r="B18" s="12" t="s">
        <v>65</v>
      </c>
      <c r="C18" s="12">
        <v>4</v>
      </c>
      <c r="D18" s="13" t="s">
        <v>30</v>
      </c>
      <c r="E18" s="12" t="s">
        <v>15</v>
      </c>
      <c r="F18" s="13" t="s">
        <v>69</v>
      </c>
      <c r="G18" s="16" t="str">
        <f>IF('Score Entry'!H10="","",'Score Entry'!H10)</f>
        <v/>
      </c>
      <c r="H18" s="16" t="str">
        <f>IF('Score Entry'!I10="","",'Score Entry'!I10)</f>
        <v/>
      </c>
      <c r="I18" s="13" t="s">
        <v>73</v>
      </c>
      <c r="J18" s="11" t="str">
        <f>IF('Score Entry'!L10="","",'Score Entry'!L10)</f>
        <v/>
      </c>
    </row>
    <row r="19" spans="1:10" x14ac:dyDescent="0.3">
      <c r="A19" s="12" t="s">
        <v>77</v>
      </c>
      <c r="B19" s="12" t="s">
        <v>65</v>
      </c>
      <c r="C19" s="12">
        <v>4</v>
      </c>
      <c r="D19" s="13" t="s">
        <v>30</v>
      </c>
      <c r="E19" s="12" t="s">
        <v>16</v>
      </c>
      <c r="F19" s="13" t="s">
        <v>67</v>
      </c>
      <c r="G19" s="16" t="str">
        <f>IF('Score Entry'!H11="","",'Score Entry'!H11)</f>
        <v/>
      </c>
      <c r="H19" s="16" t="str">
        <f>IF('Score Entry'!I11="","",'Score Entry'!I11)</f>
        <v/>
      </c>
      <c r="I19" s="13" t="s">
        <v>71</v>
      </c>
      <c r="J19" s="11" t="str">
        <f>IF('Score Entry'!L11="","",'Score Entry'!L11)</f>
        <v/>
      </c>
    </row>
    <row r="20" spans="1:10" x14ac:dyDescent="0.3">
      <c r="A20" s="12" t="s">
        <v>78</v>
      </c>
      <c r="B20" s="12" t="s">
        <v>65</v>
      </c>
      <c r="C20" s="12">
        <v>5</v>
      </c>
      <c r="D20" s="13" t="s">
        <v>34</v>
      </c>
      <c r="E20" s="12" t="s">
        <v>15</v>
      </c>
      <c r="F20" s="13" t="s">
        <v>71</v>
      </c>
      <c r="G20" s="16" t="str">
        <f>IF('Score Entry'!H12="","",'Score Entry'!H12)</f>
        <v/>
      </c>
      <c r="H20" s="16" t="str">
        <f>IF('Score Entry'!I12="","",'Score Entry'!I12)</f>
        <v/>
      </c>
      <c r="I20" s="13" t="s">
        <v>66</v>
      </c>
      <c r="J20" s="11" t="str">
        <f>IF('Score Entry'!L12="","",'Score Entry'!L12)</f>
        <v/>
      </c>
    </row>
    <row r="21" spans="1:10" x14ac:dyDescent="0.3">
      <c r="A21" s="12" t="s">
        <v>80</v>
      </c>
      <c r="B21" s="12" t="s">
        <v>65</v>
      </c>
      <c r="C21" s="12">
        <v>6</v>
      </c>
      <c r="D21" s="13" t="s">
        <v>38</v>
      </c>
      <c r="E21" s="12" t="s">
        <v>15</v>
      </c>
      <c r="F21" s="13" t="s">
        <v>69</v>
      </c>
      <c r="G21" s="16" t="str">
        <f>IF('Score Entry'!H14="","",'Score Entry'!H14)</f>
        <v/>
      </c>
      <c r="H21" s="16" t="str">
        <f>IF('Score Entry'!I14="","",'Score Entry'!I14)</f>
        <v/>
      </c>
      <c r="I21" s="13" t="s">
        <v>71</v>
      </c>
      <c r="J21" s="11" t="str">
        <f>IF('Score Entry'!L14="","",'Score Entry'!L14)</f>
        <v/>
      </c>
    </row>
    <row r="22" spans="1:10" x14ac:dyDescent="0.3">
      <c r="A22" s="12" t="s">
        <v>81</v>
      </c>
      <c r="B22" s="12" t="s">
        <v>65</v>
      </c>
      <c r="C22" s="12">
        <v>6</v>
      </c>
      <c r="D22" s="13" t="s">
        <v>38</v>
      </c>
      <c r="E22" s="12" t="s">
        <v>16</v>
      </c>
      <c r="F22" s="13" t="s">
        <v>66</v>
      </c>
      <c r="G22" s="16" t="str">
        <f>IF('Score Entry'!H15="","",'Score Entry'!H15)</f>
        <v/>
      </c>
      <c r="H22" s="16" t="str">
        <f>IF('Score Entry'!I15="","",'Score Entry'!I15)</f>
        <v/>
      </c>
      <c r="I22" s="13" t="s">
        <v>73</v>
      </c>
      <c r="J22" s="11" t="str">
        <f>IF('Score Entry'!L15="","",'Score Entry'!L15)</f>
        <v/>
      </c>
    </row>
    <row r="23" spans="1:10" x14ac:dyDescent="0.3">
      <c r="A23" s="12" t="s">
        <v>82</v>
      </c>
      <c r="B23" s="12" t="s">
        <v>65</v>
      </c>
      <c r="C23" s="12">
        <v>7</v>
      </c>
      <c r="D23" s="13" t="s">
        <v>41</v>
      </c>
      <c r="E23" s="12" t="s">
        <v>15</v>
      </c>
      <c r="F23" s="13" t="s">
        <v>69</v>
      </c>
      <c r="G23" s="16" t="str">
        <f>IF('Score Entry'!H16="","",'Score Entry'!H16)</f>
        <v/>
      </c>
      <c r="H23" s="16" t="str">
        <f>IF('Score Entry'!I16="","",'Score Entry'!I16)</f>
        <v/>
      </c>
      <c r="I23" s="13" t="s">
        <v>67</v>
      </c>
      <c r="J23" s="11" t="str">
        <f>IF('Score Entry'!L16="","",'Score Entry'!L16)</f>
        <v/>
      </c>
    </row>
    <row r="24" spans="1:10" x14ac:dyDescent="0.3">
      <c r="A24" s="12" t="s">
        <v>84</v>
      </c>
      <c r="B24" s="12" t="s">
        <v>65</v>
      </c>
      <c r="C24" s="12">
        <v>8</v>
      </c>
      <c r="D24" s="13" t="s">
        <v>44</v>
      </c>
      <c r="E24" s="12" t="s">
        <v>15</v>
      </c>
      <c r="F24" s="13" t="s">
        <v>71</v>
      </c>
      <c r="G24" s="16" t="str">
        <f>IF('Score Entry'!H18="","",'Score Entry'!H18)</f>
        <v/>
      </c>
      <c r="H24" s="16" t="str">
        <f>IF('Score Entry'!I18="","",'Score Entry'!I18)</f>
        <v/>
      </c>
      <c r="I24" s="13" t="s">
        <v>73</v>
      </c>
      <c r="J24" s="11" t="str">
        <f>IF('Score Entry'!L18="","",'Score Entry'!L18)</f>
        <v/>
      </c>
    </row>
    <row r="25" spans="1:10" x14ac:dyDescent="0.3">
      <c r="A25" s="12" t="s">
        <v>86</v>
      </c>
      <c r="B25" s="12" t="s">
        <v>65</v>
      </c>
      <c r="C25" s="12">
        <v>9</v>
      </c>
      <c r="D25" s="13" t="s">
        <v>47</v>
      </c>
      <c r="E25" s="12" t="s">
        <v>15</v>
      </c>
      <c r="F25" s="13" t="s">
        <v>66</v>
      </c>
      <c r="G25" s="16" t="str">
        <f>IF('Score Entry'!H20="","",'Score Entry'!H20)</f>
        <v/>
      </c>
      <c r="H25" s="16" t="str">
        <f>IF('Score Entry'!I20="","",'Score Entry'!I20)</f>
        <v/>
      </c>
      <c r="I25" s="13" t="s">
        <v>67</v>
      </c>
      <c r="J25" s="11" t="str">
        <f>IF('Score Entry'!L20="","",'Score Entry'!L20)</f>
        <v/>
      </c>
    </row>
    <row r="26" spans="1:10" x14ac:dyDescent="0.3">
      <c r="A26" s="12" t="s">
        <v>88</v>
      </c>
      <c r="B26" s="12" t="s">
        <v>89</v>
      </c>
      <c r="C26" s="12">
        <v>10</v>
      </c>
      <c r="D26" s="13" t="s">
        <v>50</v>
      </c>
      <c r="E26" s="12" t="s">
        <v>15</v>
      </c>
      <c r="F26" s="13" t="s">
        <v>90</v>
      </c>
      <c r="G26" s="16" t="str">
        <f>IF('Score Entry'!H22="","",'Score Entry'!H22)</f>
        <v/>
      </c>
      <c r="H26" s="16" t="str">
        <f>IF('Score Entry'!I22="","",'Score Entry'!I22)</f>
        <v/>
      </c>
      <c r="I26" s="13" t="s">
        <v>91</v>
      </c>
      <c r="J26" s="11" t="str">
        <f>IF('Score Entry'!L22="","",'Score Entry'!L22)</f>
        <v/>
      </c>
    </row>
    <row r="27" spans="1:10" x14ac:dyDescent="0.3">
      <c r="A27" s="12" t="s">
        <v>92</v>
      </c>
      <c r="B27" s="12" t="s">
        <v>89</v>
      </c>
      <c r="C27" s="12">
        <v>10</v>
      </c>
      <c r="D27" s="13" t="s">
        <v>50</v>
      </c>
      <c r="E27" s="12" t="s">
        <v>16</v>
      </c>
      <c r="F27" s="13" t="s">
        <v>93</v>
      </c>
      <c r="G27" s="16" t="str">
        <f>IF('Score Entry'!H23="","",'Score Entry'!H23)</f>
        <v/>
      </c>
      <c r="H27" s="16" t="str">
        <f>IF('Score Entry'!I23="","",'Score Entry'!I23)</f>
        <v/>
      </c>
      <c r="I27" s="13" t="s">
        <v>94</v>
      </c>
      <c r="J27" s="11" t="str">
        <f>IF('Score Entry'!L23="","",'Score Entry'!L23)</f>
        <v/>
      </c>
    </row>
  </sheetData>
  <mergeCells count="1">
    <mergeCell ref="A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workbookViewId="0">
      <pane ySplit="4" topLeftCell="A5" activePane="bottomLeft" state="frozen"/>
      <selection pane="bottomLeft" sqref="A1:J1"/>
    </sheetView>
  </sheetViews>
  <sheetFormatPr defaultRowHeight="14.4" x14ac:dyDescent="0.3"/>
  <cols>
    <col min="1" max="1" width="10" customWidth="1"/>
    <col min="2" max="2" width="14" customWidth="1"/>
    <col min="3" max="3" width="12" customWidth="1"/>
    <col min="4" max="4" width="16" customWidth="1"/>
    <col min="5" max="5" width="10" customWidth="1"/>
    <col min="6" max="6" width="20" customWidth="1"/>
    <col min="7" max="8" width="10" customWidth="1"/>
    <col min="9" max="9" width="20" customWidth="1"/>
    <col min="10" max="10" width="18" customWidth="1"/>
  </cols>
  <sheetData>
    <row r="1" spans="1:10" ht="18" x14ac:dyDescent="0.35">
      <c r="A1" s="17" t="s">
        <v>115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3">
      <c r="B2" s="1" t="s">
        <v>11</v>
      </c>
    </row>
    <row r="3" spans="1:10" x14ac:dyDescent="0.3">
      <c r="A3" s="6" t="s">
        <v>109</v>
      </c>
    </row>
    <row r="5" spans="1:10" x14ac:dyDescent="0.3">
      <c r="A5" s="2" t="s">
        <v>96</v>
      </c>
      <c r="B5" s="2" t="s">
        <v>97</v>
      </c>
      <c r="C5" s="2" t="s">
        <v>98</v>
      </c>
      <c r="D5" s="2" t="s">
        <v>99</v>
      </c>
      <c r="E5" s="2" t="s">
        <v>100</v>
      </c>
      <c r="F5" s="2" t="s">
        <v>101</v>
      </c>
      <c r="G5" s="2" t="s">
        <v>102</v>
      </c>
      <c r="H5" s="2" t="s">
        <v>103</v>
      </c>
      <c r="I5" s="2" t="s">
        <v>104</v>
      </c>
      <c r="J5" s="2" t="s">
        <v>105</v>
      </c>
    </row>
    <row r="6" spans="1:10" x14ac:dyDescent="0.3">
      <c r="A6" s="5" t="s">
        <v>75</v>
      </c>
      <c r="B6" s="10">
        <f>COUNTIFS('Score Entry'!$B$5:$B$23,$B$2,'Score Entry'!$C$5:$C$23,"Round Robin",'Score Entry'!$G$5:$G$23,$A6,'Score Entry'!$K$5:$K$23,1)+COUNTIFS('Score Entry'!$B$5:$B$23,$B$2,'Score Entry'!$C$5:$C$23,"Round Robin",'Score Entry'!$J$5:$J$23,$A6,'Score Entry'!$K$5:$K$23,1)</f>
        <v>0</v>
      </c>
      <c r="C6" s="10">
        <f>COUNTIFS('Score Entry'!$B$5:$B$23,$B$2,'Score Entry'!$C$5:$C$23,"Round Robin",'Score Entry'!$L$5:$L$23,$A6)</f>
        <v>0</v>
      </c>
      <c r="D6" s="10">
        <f>COUNTIFS('Score Entry'!$B$5:$B$23,$B$2,'Score Entry'!$C$5:$C$23,"Round Robin",'Score Entry'!$G$5:$G$23,$A6,'Score Entry'!$L$5:$L$23,"Draw")+COUNTIFS('Score Entry'!$B$5:$B$23,$B$2,'Score Entry'!$C$5:$C$23,"Round Robin",'Score Entry'!$J$5:$J$23,$A6,'Score Entry'!$L$5:$L$23,"Draw")</f>
        <v>0</v>
      </c>
      <c r="E6" s="10">
        <f>B6-C6-D6</f>
        <v>0</v>
      </c>
      <c r="F6" s="10">
        <f>SUMIFS('Score Entry'!$H$5:$H$23,'Score Entry'!$B$5:$B$23,$B$2,'Score Entry'!$C$5:$C$23,"Round Robin",'Score Entry'!$G$5:$G$23,$A6,'Score Entry'!$K$5:$K$23,1)+SUMIFS('Score Entry'!$I$5:$I$23,'Score Entry'!$B$5:$B$23,$B$2,'Score Entry'!$C$5:$C$23,"Round Robin",'Score Entry'!$J$5:$J$23,$A6,'Score Entry'!$K$5:$K$23,1)</f>
        <v>0</v>
      </c>
      <c r="G6" s="10">
        <f>SUMIFS('Score Entry'!$I$5:$I$23,'Score Entry'!$B$5:$B$23,$B$2,'Score Entry'!$C$5:$C$23,"Round Robin",'Score Entry'!$G$5:$G$23,$A6,'Score Entry'!$K$5:$K$23,1)+SUMIFS('Score Entry'!$H$5:$H$23,'Score Entry'!$B$5:$B$23,$B$2,'Score Entry'!$C$5:$C$23,"Round Robin",'Score Entry'!$J$5:$J$23,$A6,'Score Entry'!$K$5:$K$23,1)</f>
        <v>0</v>
      </c>
      <c r="H6" s="10">
        <f>F6-G6</f>
        <v>0</v>
      </c>
      <c r="I6" s="10">
        <f>C6*2+D6</f>
        <v>0</v>
      </c>
      <c r="J6" s="10">
        <f>1+SUMPRODUCT(($I$6:$I$8&gt;I6)+(($I$6:$I$8=I6)*($H$6:$H$8&gt;H6)))</f>
        <v>1</v>
      </c>
    </row>
    <row r="7" spans="1:10" x14ac:dyDescent="0.3">
      <c r="A7" s="5" t="s">
        <v>66</v>
      </c>
      <c r="B7" s="10">
        <f>COUNTIFS('Score Entry'!$B$5:$B$23,$B$2,'Score Entry'!$C$5:$C$23,"Round Robin",'Score Entry'!$G$5:$G$23,$A7,'Score Entry'!$K$5:$K$23,1)+COUNTIFS('Score Entry'!$B$5:$B$23,$B$2,'Score Entry'!$C$5:$C$23,"Round Robin",'Score Entry'!$J$5:$J$23,$A7,'Score Entry'!$K$5:$K$23,1)</f>
        <v>0</v>
      </c>
      <c r="C7" s="10">
        <f>COUNTIFS('Score Entry'!$B$5:$B$23,$B$2,'Score Entry'!$C$5:$C$23,"Round Robin",'Score Entry'!$L$5:$L$23,$A7)</f>
        <v>0</v>
      </c>
      <c r="D7" s="10">
        <f>COUNTIFS('Score Entry'!$B$5:$B$23,$B$2,'Score Entry'!$C$5:$C$23,"Round Robin",'Score Entry'!$G$5:$G$23,$A7,'Score Entry'!$L$5:$L$23,"Draw")+COUNTIFS('Score Entry'!$B$5:$B$23,$B$2,'Score Entry'!$C$5:$C$23,"Round Robin",'Score Entry'!$J$5:$J$23,$A7,'Score Entry'!$L$5:$L$23,"Draw")</f>
        <v>0</v>
      </c>
      <c r="E7" s="10">
        <f>B7-C7-D7</f>
        <v>0</v>
      </c>
      <c r="F7" s="10">
        <f>SUMIFS('Score Entry'!$H$5:$H$23,'Score Entry'!$B$5:$B$23,$B$2,'Score Entry'!$C$5:$C$23,"Round Robin",'Score Entry'!$G$5:$G$23,$A7,'Score Entry'!$K$5:$K$23,1)+SUMIFS('Score Entry'!$I$5:$I$23,'Score Entry'!$B$5:$B$23,$B$2,'Score Entry'!$C$5:$C$23,"Round Robin",'Score Entry'!$J$5:$J$23,$A7,'Score Entry'!$K$5:$K$23,1)</f>
        <v>0</v>
      </c>
      <c r="G7" s="10">
        <f>SUMIFS('Score Entry'!$I$5:$I$23,'Score Entry'!$B$5:$B$23,$B$2,'Score Entry'!$C$5:$C$23,"Round Robin",'Score Entry'!$G$5:$G$23,$A7,'Score Entry'!$K$5:$K$23,1)+SUMIFS('Score Entry'!$H$5:$H$23,'Score Entry'!$B$5:$B$23,$B$2,'Score Entry'!$C$5:$C$23,"Round Robin",'Score Entry'!$J$5:$J$23,$A7,'Score Entry'!$K$5:$K$23,1)</f>
        <v>0</v>
      </c>
      <c r="H7" s="10">
        <f>F7-G7</f>
        <v>0</v>
      </c>
      <c r="I7" s="10">
        <f>C7*2+D7</f>
        <v>0</v>
      </c>
      <c r="J7" s="10">
        <f>1+SUMPRODUCT(($I$6:$I$8&gt;I7)+(($I$6:$I$8=I7)*($H$6:$H$8&gt;H7)))</f>
        <v>1</v>
      </c>
    </row>
    <row r="8" spans="1:10" x14ac:dyDescent="0.3">
      <c r="A8" s="5" t="s">
        <v>67</v>
      </c>
      <c r="B8" s="10">
        <f>COUNTIFS('Score Entry'!$B$5:$B$23,$B$2,'Score Entry'!$C$5:$C$23,"Round Robin",'Score Entry'!$G$5:$G$23,$A8,'Score Entry'!$K$5:$K$23,1)+COUNTIFS('Score Entry'!$B$5:$B$23,$B$2,'Score Entry'!$C$5:$C$23,"Round Robin",'Score Entry'!$J$5:$J$23,$A8,'Score Entry'!$K$5:$K$23,1)</f>
        <v>0</v>
      </c>
      <c r="C8" s="10">
        <f>COUNTIFS('Score Entry'!$B$5:$B$23,$B$2,'Score Entry'!$C$5:$C$23,"Round Robin",'Score Entry'!$L$5:$L$23,$A8)</f>
        <v>0</v>
      </c>
      <c r="D8" s="10">
        <f>COUNTIFS('Score Entry'!$B$5:$B$23,$B$2,'Score Entry'!$C$5:$C$23,"Round Robin",'Score Entry'!$G$5:$G$23,$A8,'Score Entry'!$L$5:$L$23,"Draw")+COUNTIFS('Score Entry'!$B$5:$B$23,$B$2,'Score Entry'!$C$5:$C$23,"Round Robin",'Score Entry'!$J$5:$J$23,$A8,'Score Entry'!$L$5:$L$23,"Draw")</f>
        <v>0</v>
      </c>
      <c r="E8" s="10">
        <f>B8-C8-D8</f>
        <v>0</v>
      </c>
      <c r="F8" s="10">
        <f>SUMIFS('Score Entry'!$H$5:$H$23,'Score Entry'!$B$5:$B$23,$B$2,'Score Entry'!$C$5:$C$23,"Round Robin",'Score Entry'!$G$5:$G$23,$A8,'Score Entry'!$K$5:$K$23,1)+SUMIFS('Score Entry'!$I$5:$I$23,'Score Entry'!$B$5:$B$23,$B$2,'Score Entry'!$C$5:$C$23,"Round Robin",'Score Entry'!$J$5:$J$23,$A8,'Score Entry'!$K$5:$K$23,1)</f>
        <v>0</v>
      </c>
      <c r="G8" s="10">
        <f>SUMIFS('Score Entry'!$I$5:$I$23,'Score Entry'!$B$5:$B$23,$B$2,'Score Entry'!$C$5:$C$23,"Round Robin",'Score Entry'!$G$5:$G$23,$A8,'Score Entry'!$K$5:$K$23,1)+SUMIFS('Score Entry'!$H$5:$H$23,'Score Entry'!$B$5:$B$23,$B$2,'Score Entry'!$C$5:$C$23,"Round Robin",'Score Entry'!$J$5:$J$23,$A8,'Score Entry'!$K$5:$K$23,1)</f>
        <v>0</v>
      </c>
      <c r="H8" s="10">
        <f>F8-G8</f>
        <v>0</v>
      </c>
      <c r="I8" s="10">
        <f>C8*2+D8</f>
        <v>0</v>
      </c>
      <c r="J8" s="10">
        <f>1+SUMPRODUCT(($I$6:$I$8&gt;I8)+(($I$6:$I$8=I8)*($H$6:$H$8&gt;H8)))</f>
        <v>1</v>
      </c>
    </row>
    <row r="11" spans="1:10" x14ac:dyDescent="0.3">
      <c r="A11" s="15" t="s">
        <v>110</v>
      </c>
    </row>
    <row r="12" spans="1:10" x14ac:dyDescent="0.3">
      <c r="A12" s="2" t="s">
        <v>54</v>
      </c>
      <c r="B12" s="2" t="s">
        <v>55</v>
      </c>
      <c r="C12" s="2" t="s">
        <v>13</v>
      </c>
      <c r="D12" s="2" t="s">
        <v>14</v>
      </c>
      <c r="E12" s="2" t="s">
        <v>56</v>
      </c>
      <c r="F12" s="2" t="s">
        <v>57</v>
      </c>
      <c r="G12" s="2" t="s">
        <v>107</v>
      </c>
      <c r="H12" s="2" t="s">
        <v>107</v>
      </c>
      <c r="I12" s="2" t="s">
        <v>60</v>
      </c>
      <c r="J12" s="2" t="s">
        <v>108</v>
      </c>
    </row>
    <row r="13" spans="1:10" x14ac:dyDescent="0.3">
      <c r="A13" s="7" t="s">
        <v>64</v>
      </c>
      <c r="B13" s="7" t="s">
        <v>65</v>
      </c>
      <c r="C13" s="7">
        <v>1</v>
      </c>
      <c r="D13" s="8" t="s">
        <v>18</v>
      </c>
      <c r="E13" s="7" t="s">
        <v>16</v>
      </c>
      <c r="F13" s="8" t="s">
        <v>66</v>
      </c>
      <c r="G13" s="16" t="str">
        <f>IF('Score Entry'!H5="","",'Score Entry'!H5)</f>
        <v/>
      </c>
      <c r="H13" s="16" t="str">
        <f>IF('Score Entry'!I5="","",'Score Entry'!I5)</f>
        <v/>
      </c>
      <c r="I13" s="8" t="s">
        <v>67</v>
      </c>
      <c r="J13" s="11" t="str">
        <f>IF('Score Entry'!L5="","",'Score Entry'!L5)</f>
        <v/>
      </c>
    </row>
    <row r="14" spans="1:10" x14ac:dyDescent="0.3">
      <c r="A14" s="7" t="s">
        <v>74</v>
      </c>
      <c r="B14" s="7" t="s">
        <v>65</v>
      </c>
      <c r="C14" s="7">
        <v>3</v>
      </c>
      <c r="D14" s="8" t="s">
        <v>26</v>
      </c>
      <c r="E14" s="7" t="s">
        <v>16</v>
      </c>
      <c r="F14" s="8" t="s">
        <v>75</v>
      </c>
      <c r="G14" s="16" t="str">
        <f>IF('Score Entry'!H9="","",'Score Entry'!H9)</f>
        <v/>
      </c>
      <c r="H14" s="16" t="str">
        <f>IF('Score Entry'!I9="","",'Score Entry'!I9)</f>
        <v/>
      </c>
      <c r="I14" s="8" t="s">
        <v>66</v>
      </c>
      <c r="J14" s="11" t="str">
        <f>IF('Score Entry'!L9="","",'Score Entry'!L9)</f>
        <v/>
      </c>
    </row>
    <row r="15" spans="1:10" x14ac:dyDescent="0.3">
      <c r="A15" s="7" t="s">
        <v>79</v>
      </c>
      <c r="B15" s="7" t="s">
        <v>65</v>
      </c>
      <c r="C15" s="7">
        <v>5</v>
      </c>
      <c r="D15" s="8" t="s">
        <v>34</v>
      </c>
      <c r="E15" s="7" t="s">
        <v>16</v>
      </c>
      <c r="F15" s="8" t="s">
        <v>67</v>
      </c>
      <c r="G15" s="16" t="str">
        <f>IF('Score Entry'!H13="","",'Score Entry'!H13)</f>
        <v/>
      </c>
      <c r="H15" s="16" t="str">
        <f>IF('Score Entry'!I13="","",'Score Entry'!I13)</f>
        <v/>
      </c>
      <c r="I15" s="8" t="s">
        <v>75</v>
      </c>
      <c r="J15" s="11" t="str">
        <f>IF('Score Entry'!L13="","",'Score Entry'!L13)</f>
        <v/>
      </c>
    </row>
    <row r="16" spans="1:10" x14ac:dyDescent="0.3">
      <c r="A16" s="7" t="s">
        <v>83</v>
      </c>
      <c r="B16" s="7" t="s">
        <v>65</v>
      </c>
      <c r="C16" s="7">
        <v>7</v>
      </c>
      <c r="D16" s="8" t="s">
        <v>41</v>
      </c>
      <c r="E16" s="7" t="s">
        <v>16</v>
      </c>
      <c r="F16" s="8" t="s">
        <v>66</v>
      </c>
      <c r="G16" s="16" t="str">
        <f>IF('Score Entry'!H17="","",'Score Entry'!H17)</f>
        <v/>
      </c>
      <c r="H16" s="16" t="str">
        <f>IF('Score Entry'!I17="","",'Score Entry'!I17)</f>
        <v/>
      </c>
      <c r="I16" s="8" t="s">
        <v>67</v>
      </c>
      <c r="J16" s="11" t="str">
        <f>IF('Score Entry'!L17="","",'Score Entry'!L17)</f>
        <v/>
      </c>
    </row>
    <row r="17" spans="1:10" x14ac:dyDescent="0.3">
      <c r="A17" s="7" t="s">
        <v>85</v>
      </c>
      <c r="B17" s="7" t="s">
        <v>65</v>
      </c>
      <c r="C17" s="7">
        <v>8</v>
      </c>
      <c r="D17" s="8" t="s">
        <v>44</v>
      </c>
      <c r="E17" s="7" t="s">
        <v>16</v>
      </c>
      <c r="F17" s="8" t="s">
        <v>75</v>
      </c>
      <c r="G17" s="16" t="str">
        <f>IF('Score Entry'!H19="","",'Score Entry'!H19)</f>
        <v/>
      </c>
      <c r="H17" s="16" t="str">
        <f>IF('Score Entry'!I19="","",'Score Entry'!I19)</f>
        <v/>
      </c>
      <c r="I17" s="8" t="s">
        <v>66</v>
      </c>
      <c r="J17" s="11" t="str">
        <f>IF('Score Entry'!L19="","",'Score Entry'!L19)</f>
        <v/>
      </c>
    </row>
    <row r="18" spans="1:10" x14ac:dyDescent="0.3">
      <c r="A18" s="7" t="s">
        <v>87</v>
      </c>
      <c r="B18" s="7" t="s">
        <v>65</v>
      </c>
      <c r="C18" s="7">
        <v>9</v>
      </c>
      <c r="D18" s="8" t="s">
        <v>47</v>
      </c>
      <c r="E18" s="7" t="s">
        <v>16</v>
      </c>
      <c r="F18" s="8" t="s">
        <v>67</v>
      </c>
      <c r="G18" s="16" t="str">
        <f>IF('Score Entry'!H21="","",'Score Entry'!H21)</f>
        <v/>
      </c>
      <c r="H18" s="16" t="str">
        <f>IF('Score Entry'!I21="","",'Score Entry'!I21)</f>
        <v/>
      </c>
      <c r="I18" s="8" t="s">
        <v>75</v>
      </c>
      <c r="J18" s="11" t="str">
        <f>IF('Score Entry'!L21="","",'Score Entry'!L21)</f>
        <v/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Master Draw</vt:lpstr>
      <vt:lpstr>Score Entry</vt:lpstr>
      <vt:lpstr>Mens Ladder</vt:lpstr>
      <vt:lpstr>Womens Ladder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Ioakima Iosua</cp:lastModifiedBy>
  <dcterms:created xsi:type="dcterms:W3CDTF">2026-04-01T13:08:25Z</dcterms:created>
  <dcterms:modified xsi:type="dcterms:W3CDTF">2026-04-01T13:18:06Z</dcterms:modified>
</cp:coreProperties>
</file>