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8_{DC668720-5370-47CE-8982-8338E4BC0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Master Draw" sheetId="2" r:id="rId2"/>
    <sheet name="Score Entry" sheetId="3" r:id="rId3"/>
    <sheet name="Mens Ladd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4" l="1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J23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B10" i="4"/>
  <c r="B9" i="4"/>
  <c r="K19" i="3"/>
  <c r="L19" i="3" s="1"/>
  <c r="J30" i="4" s="1"/>
  <c r="K18" i="3"/>
  <c r="L18" i="3" s="1"/>
  <c r="J29" i="4" s="1"/>
  <c r="L17" i="3"/>
  <c r="K17" i="3"/>
  <c r="B8" i="4" s="1"/>
  <c r="L16" i="3"/>
  <c r="J27" i="4" s="1"/>
  <c r="K16" i="3"/>
  <c r="K15" i="3"/>
  <c r="L15" i="3" s="1"/>
  <c r="J26" i="4" s="1"/>
  <c r="K14" i="3"/>
  <c r="F7" i="4" s="1"/>
  <c r="L13" i="3"/>
  <c r="J24" i="4" s="1"/>
  <c r="K13" i="3"/>
  <c r="L12" i="3"/>
  <c r="K12" i="3"/>
  <c r="B7" i="4" s="1"/>
  <c r="K11" i="3"/>
  <c r="L11" i="3" s="1"/>
  <c r="J22" i="4" s="1"/>
  <c r="K10" i="3"/>
  <c r="B11" i="4" s="1"/>
  <c r="L9" i="3"/>
  <c r="J20" i="4" s="1"/>
  <c r="K9" i="3"/>
  <c r="G10" i="4" s="1"/>
  <c r="L8" i="3"/>
  <c r="J19" i="4" s="1"/>
  <c r="K8" i="3"/>
  <c r="K7" i="3"/>
  <c r="L7" i="3" s="1"/>
  <c r="K6" i="3"/>
  <c r="F6" i="4" s="1"/>
  <c r="L5" i="3"/>
  <c r="K5" i="3"/>
  <c r="G11" i="4" s="1"/>
  <c r="D8" i="4" l="1"/>
  <c r="J18" i="4"/>
  <c r="D9" i="4"/>
  <c r="J28" i="4"/>
  <c r="L6" i="3"/>
  <c r="C7" i="4" s="1"/>
  <c r="L10" i="3"/>
  <c r="J21" i="4" s="1"/>
  <c r="L14" i="3"/>
  <c r="G7" i="4"/>
  <c r="H7" i="4" s="1"/>
  <c r="G8" i="4"/>
  <c r="F9" i="4"/>
  <c r="B6" i="4"/>
  <c r="G9" i="4"/>
  <c r="F10" i="4"/>
  <c r="H10" i="4" s="1"/>
  <c r="J16" i="4"/>
  <c r="G6" i="4"/>
  <c r="H6" i="4" s="1"/>
  <c r="F8" i="4"/>
  <c r="F11" i="4"/>
  <c r="H11" i="4" s="1"/>
  <c r="C10" i="4"/>
  <c r="H8" i="4" l="1"/>
  <c r="C8" i="4"/>
  <c r="I8" i="4" s="1"/>
  <c r="C9" i="4"/>
  <c r="J25" i="4"/>
  <c r="D7" i="4"/>
  <c r="I7" i="4" s="1"/>
  <c r="D6" i="4"/>
  <c r="J17" i="4"/>
  <c r="C6" i="4"/>
  <c r="D11" i="4"/>
  <c r="H9" i="4"/>
  <c r="E8" i="4"/>
  <c r="C11" i="4"/>
  <c r="D10" i="4"/>
  <c r="I10" i="4" s="1"/>
  <c r="E6" i="4" l="1"/>
  <c r="E7" i="4"/>
  <c r="I11" i="4"/>
  <c r="E11" i="4"/>
  <c r="E10" i="4"/>
  <c r="I9" i="4"/>
  <c r="E9" i="4"/>
  <c r="I6" i="4"/>
  <c r="J8" i="4" l="1"/>
  <c r="J7" i="4"/>
  <c r="J10" i="4"/>
  <c r="J9" i="4"/>
  <c r="J6" i="4"/>
  <c r="J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8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8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9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9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<sst xmlns="http://schemas.openxmlformats.org/spreadsheetml/2006/main" count="291" uniqueCount="85">
  <si>
    <t>1. Enter scores on the Score Entry sheet in the blue cells only.</t>
  </si>
  <si>
    <t>2. Ladder updates automatically from round robin matches.</t>
  </si>
  <si>
    <t>3. Points system: Win = 2, Draw = 1, Loss = 0.</t>
  </si>
  <si>
    <t>4. Fixture view under the ladder mirrors the entered scores.</t>
  </si>
  <si>
    <t>Grade</t>
  </si>
  <si>
    <t>Teams</t>
  </si>
  <si>
    <t>Matches</t>
  </si>
  <si>
    <t>Mens</t>
  </si>
  <si>
    <t>Auckland 1, Auckland 2, Hutt Valley, Porirua, Rotorua, Taupo</t>
  </si>
  <si>
    <t>Round</t>
  </si>
  <si>
    <t>Time</t>
  </si>
  <si>
    <t>Pitch 1 (Main Oval)</t>
  </si>
  <si>
    <t>Pitch 2 (Outer Oval)</t>
  </si>
  <si>
    <t>Pitch 3</t>
  </si>
  <si>
    <t>08:00 – 09:00</t>
  </si>
  <si>
    <t>Taupo vs Rotorua</t>
  </si>
  <si>
    <t>Auckland 1 vs Auckland 2</t>
  </si>
  <si>
    <t>Porirua vs Hutt Valley</t>
  </si>
  <si>
    <t>09:30 – 10:30</t>
  </si>
  <si>
    <t>Auckland 1 vs Porirua</t>
  </si>
  <si>
    <t>Rotorua vs Hutt Valley</t>
  </si>
  <si>
    <t>Taupo vs Auckland 2</t>
  </si>
  <si>
    <t>11:00 – 12:00</t>
  </si>
  <si>
    <t>Taupo vs Hutt Valley</t>
  </si>
  <si>
    <t>Auckland 2 vs Porirua</t>
  </si>
  <si>
    <t>Rotorua vs Auckland 1</t>
  </si>
  <si>
    <t>13:30 – 14:30</t>
  </si>
  <si>
    <t>Auckland 2 vs Rotorua</t>
  </si>
  <si>
    <t>Taupo vs Porirua</t>
  </si>
  <si>
    <t>Hutt Valley vs Auckland 1</t>
  </si>
  <si>
    <t>15:00 – 16:00</t>
  </si>
  <si>
    <t>Hutt Valley vs Auckland 2</t>
  </si>
  <si>
    <t>Porirua vs Rotorua</t>
  </si>
  <si>
    <t>Taupo vs Auckland 1</t>
  </si>
  <si>
    <t>Enter final scores in the blue cells only</t>
  </si>
  <si>
    <t>Match ID</t>
  </si>
  <si>
    <t>Stage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</si>
  <si>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</si>
  <si>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</si>
  <si>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</si>
  <si>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</si>
  <si>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</si>
  <si>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</si>
  <si>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</si>
  <si>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</si>
  <si>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</si>
  <si>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Round Robin</t>
  </si>
  <si>
    <t>Taupo</t>
  </si>
  <si>
    <t>Rotorua</t>
  </si>
  <si>
    <t>M02</t>
  </si>
  <si>
    <t>Auckland 1</t>
  </si>
  <si>
    <t>Auckland 2</t>
  </si>
  <si>
    <t>M03</t>
  </si>
  <si>
    <t>Porirua</t>
  </si>
  <si>
    <t>Hutt Valley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</si>
  <si>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</si>
  <si>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</si>
  <si>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</si>
  <si>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</si>
  <si>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</si>
  <si>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</si>
  <si>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</si>
  <si>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</si>
  <si>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</si>
  <si>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</si>
  <si>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</si>
  <si>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</si>
  <si>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Points: Win=2, Draw=1, Loss=0. Ladder counts round robin games only.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</si>
  <si>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</si>
  <si>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</si>
  <si>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</si>
  <si>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</si>
  <si>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</si>
  <si>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</si>
  <si>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</si>
  <si>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</si>
  <si>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</si>
  <si>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</si>
  <si>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Mens Fixtures</t>
  </si>
  <si>
    <t>Score</t>
  </si>
  <si>
    <t>Result</t>
  </si>
  <si>
    <t>TEF Mens Kilikiti Tournament Pack</t>
  </si>
  <si>
    <t>Saturday Day 2 - Mens Kilikiti Master Draw</t>
  </si>
  <si>
    <t>Mens Kilikiti Score Entry</t>
  </si>
  <si>
    <t>Mens Kilikiti 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</si>
</sst>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CE6F1"/>
      </patternFill>
    </fill>
    <fill>
      <patternFill patternType="solid">
        <fgColor rgb="FFEAF2FF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/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nsKilikitiScoreEntry" displayName="MensKilikitiScoreEntry" ref="A4:M19">
  <autoFilter ref="A4:M19" xr:uid="{00000000-0009-0000-0100-000001000000}"/>
  <tableColumns count="13">
    <tableColumn id="1" xr3:uid="{00000000-0010-0000-0000-000001000000}" name="Match ID"/>
    <tableColumn id="2" xr3:uid="{00000000-0010-0000-0000-000002000000}" name="Grade"/>
    <tableColumn id="3" xr3:uid="{00000000-0010-0000-0000-000003000000}" name="Stage"/>
    <tableColumn id="4" xr3:uid="{00000000-0010-0000-0000-000004000000}" name="Round"/>
    <tableColumn id="5" xr3:uid="{00000000-0010-0000-0000-000005000000}" name="Time"/>
    <tableColumn id="6" xr3:uid="{00000000-0010-0000-0000-000006000000}" name="Venue"/>
    <tableColumn id="7" xr3:uid="{00000000-0010-0000-0000-000007000000}" name="Team 1"/>
    <tableColumn id="8" xr3:uid="{00000000-0010-0000-0000-000008000000}" name="Team 1 Score"/>
    <tableColumn id="9" xr3:uid="{00000000-0010-0000-0000-000009000000}" name="Team 2 Score"/>
    <tableColumn id="10" xr3:uid="{00000000-0010-0000-0000-00000A000000}" name="Team 2"/>
    <tableColumn id="11" xr3:uid="{00000000-0010-0000-0000-00000B000000}" name="Completed"/>
    <tableColumn id="12" xr3:uid="{00000000-0010-0000-0000-00000C000000}" name="Winner / Result"/>
    <tableColumn id="13" xr3:uid="{00000000-0010-0000-0000-00000D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sqref="A1:F1"/>
    </sheetView>
  </sheetViews>
  <sheetFormatPr defaultRowHeight="14.4" x14ac:dyDescent="0.3"/>
  <cols>
    <col min="1" max="1" width="14" customWidth="1"/>
    <col min="2" max="2" width="62" customWidth="1"/>
    <col min="3" max="3" width="12" customWidth="1"/>
  </cols>
  <sheetData>
    <row r="1" spans="1:6" ht="18" x14ac:dyDescent="0.35">
      <c r="A1" s="12" t="s">
        <v>81</v>
      </c>
      <c r="B1" s="13"/>
      <c r="C1" s="13"/>
      <c r="D1" s="13"/>
      <c r="E1" s="13"/>
      <c r="F1" s="13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10" spans="1:6" x14ac:dyDescent="0.3">
      <c r="A10" s="2" t="s">
        <v>4</v>
      </c>
      <c r="B10" s="2" t="s">
        <v>5</v>
      </c>
      <c r="C10" s="2" t="s">
        <v>6</v>
      </c>
    </row>
    <row r="11" spans="1:6" x14ac:dyDescent="0.3">
      <c r="A11" s="3" t="s">
        <v>7</v>
      </c>
      <c r="B11" s="1" t="s">
        <v>8</v>
      </c>
      <c r="C11" s="1">
        <v>15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sqref="A1:E1"/>
    </sheetView>
  </sheetViews>
  <sheetFormatPr defaultRowHeight="14.4" x14ac:dyDescent="0.3"/>
  <cols>
    <col min="1" max="1" width="10" customWidth="1"/>
    <col min="2" max="2" width="18" customWidth="1"/>
    <col min="3" max="4" width="28" customWidth="1"/>
    <col min="5" max="5" width="24" customWidth="1"/>
  </cols>
  <sheetData>
    <row r="1" spans="1:5" ht="18" x14ac:dyDescent="0.35">
      <c r="A1" s="12" t="s">
        <v>82</v>
      </c>
      <c r="B1" s="13"/>
      <c r="C1" s="13"/>
      <c r="D1" s="13"/>
      <c r="E1" s="13"/>
    </row>
    <row r="3" spans="1:5" x14ac:dyDescent="0.3">
      <c r="A3" s="14" t="s">
        <v>9</v>
      </c>
      <c r="B3" s="14" t="s">
        <v>10</v>
      </c>
      <c r="C3" s="14" t="s">
        <v>11</v>
      </c>
      <c r="D3" s="14" t="s">
        <v>12</v>
      </c>
      <c r="E3" s="14" t="s">
        <v>13</v>
      </c>
    </row>
    <row r="4" spans="1:5" x14ac:dyDescent="0.3">
      <c r="A4" s="15">
        <v>1</v>
      </c>
      <c r="B4" s="16" t="s">
        <v>14</v>
      </c>
      <c r="C4" s="17" t="s">
        <v>15</v>
      </c>
      <c r="D4" s="17" t="s">
        <v>16</v>
      </c>
      <c r="E4" s="17" t="s">
        <v>17</v>
      </c>
    </row>
    <row r="5" spans="1:5" x14ac:dyDescent="0.3">
      <c r="A5" s="15">
        <v>2</v>
      </c>
      <c r="B5" s="16" t="s">
        <v>18</v>
      </c>
      <c r="C5" s="17" t="s">
        <v>19</v>
      </c>
      <c r="D5" s="17" t="s">
        <v>20</v>
      </c>
      <c r="E5" s="17" t="s">
        <v>21</v>
      </c>
    </row>
    <row r="6" spans="1:5" x14ac:dyDescent="0.3">
      <c r="A6" s="15">
        <v>3</v>
      </c>
      <c r="B6" s="16" t="s">
        <v>22</v>
      </c>
      <c r="C6" s="17" t="s">
        <v>23</v>
      </c>
      <c r="D6" s="17" t="s">
        <v>24</v>
      </c>
      <c r="E6" s="17" t="s">
        <v>25</v>
      </c>
    </row>
    <row r="7" spans="1:5" x14ac:dyDescent="0.3">
      <c r="A7" s="15">
        <v>4</v>
      </c>
      <c r="B7" s="16" t="s">
        <v>26</v>
      </c>
      <c r="C7" s="17" t="s">
        <v>27</v>
      </c>
      <c r="D7" s="17" t="s">
        <v>28</v>
      </c>
      <c r="E7" s="17" t="s">
        <v>29</v>
      </c>
    </row>
    <row r="8" spans="1:5" x14ac:dyDescent="0.3">
      <c r="A8" s="15">
        <v>5</v>
      </c>
      <c r="B8" s="16" t="s">
        <v>30</v>
      </c>
      <c r="C8" s="17" t="s">
        <v>31</v>
      </c>
      <c r="D8" s="17" t="s">
        <v>32</v>
      </c>
      <c r="E8" s="17" t="s">
        <v>33</v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workbookViewId="0">
      <pane ySplit="4" topLeftCell="A5" activePane="bottomLeft" state="frozen"/>
      <selection pane="bottomLeft" activeCell="I6" sqref="I6"/>
    </sheetView>
  </sheetViews>
  <sheetFormatPr defaultRowHeight="14.4" x14ac:dyDescent="0.3"/>
  <cols>
    <col min="1" max="2" width="10" customWidth="1"/>
    <col min="3" max="3" width="14" customWidth="1"/>
    <col min="4" max="4" width="8" customWidth="1"/>
    <col min="5" max="5" width="16" customWidth="1"/>
    <col min="6" max="6" width="20" customWidth="1"/>
    <col min="7" max="7" width="18" customWidth="1"/>
    <col min="8" max="9" width="12" customWidth="1"/>
    <col min="10" max="10" width="18" customWidth="1"/>
    <col min="11" max="11" width="11" customWidth="1"/>
    <col min="12" max="12" width="20" customWidth="1"/>
    <col min="13" max="13" width="28" customWidth="1"/>
  </cols>
  <sheetData>
    <row r="1" spans="1:13" ht="18" x14ac:dyDescent="0.35">
      <c r="A1" s="12" t="s">
        <v>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">
      <c r="A2" s="4" t="s">
        <v>34</v>
      </c>
    </row>
    <row r="4" spans="1:13" x14ac:dyDescent="0.3">
      <c r="A4" s="2" t="s">
        <v>35</v>
      </c>
      <c r="B4" s="2" t="s">
        <v>4</v>
      </c>
      <c r="C4" s="2" t="s">
        <v>36</v>
      </c>
      <c r="D4" s="2" t="s">
        <v>9</v>
      </c>
      <c r="E4" s="2" t="s">
        <v>10</v>
      </c>
      <c r="F4" s="2" t="s">
        <v>37</v>
      </c>
      <c r="G4" s="2" t="s">
        <v>38</v>
      </c>
      <c r="H4" s="2" t="s">
        <v>39</v>
      </c>
      <c r="I4" s="2" t="s">
        <v>40</v>
      </c>
      <c r="J4" s="2" t="s">
        <v>41</v>
      </c>
      <c r="K4" s="2" t="s">
        <v>42</v>
      </c>
      <c r="L4" s="2" t="s">
        <v>43</v>
      </c>
      <c r="M4" s="2" t="s">
        <v>44</v>
      </c>
    </row>
    <row r="5" spans="1:13" x14ac:dyDescent="0.3">
      <c r="A5" s="5" t="s">
        <v>45</v>
      </c>
      <c r="B5" s="5" t="s">
        <v>7</v>
      </c>
      <c r="C5" s="5" t="s">
        <v>46</v>
      </c>
      <c r="D5" s="5">
        <v>1</v>
      </c>
      <c r="E5" s="6" t="s">
        <v>14</v>
      </c>
      <c r="F5" s="5" t="s">
        <v>11</v>
      </c>
      <c r="G5" s="6" t="s">
        <v>47</v>
      </c>
      <c r="H5" s="7"/>
      <c r="I5" s="7"/>
      <c r="J5" s="6" t="s">
        <v>48</v>
      </c>
      <c r="K5" s="8">
        <f t="shared" ref="K5:K19" si="0">IF(AND(ISNUMBER(H5),ISNUMBER(I5)),1,0)</f>
        <v>0</v>
      </c>
      <c r="L5" s="9" t="str">
        <f t="shared" ref="L5:L19" si="1">IF(K5=0,"",IF(H5=I5,"Draw",IF(H5&gt;I5,G5,J5)))</f>
        <v/>
      </c>
      <c r="M5" s="6" t="s">
        <v>15</v>
      </c>
    </row>
    <row r="6" spans="1:13" x14ac:dyDescent="0.3">
      <c r="A6" s="5" t="s">
        <v>49</v>
      </c>
      <c r="B6" s="5" t="s">
        <v>7</v>
      </c>
      <c r="C6" s="5" t="s">
        <v>46</v>
      </c>
      <c r="D6" s="5">
        <v>1</v>
      </c>
      <c r="E6" s="6" t="s">
        <v>14</v>
      </c>
      <c r="F6" s="5" t="s">
        <v>12</v>
      </c>
      <c r="G6" s="6" t="s">
        <v>50</v>
      </c>
      <c r="H6" s="7"/>
      <c r="I6" s="7"/>
      <c r="J6" s="6" t="s">
        <v>51</v>
      </c>
      <c r="K6" s="8">
        <f t="shared" si="0"/>
        <v>0</v>
      </c>
      <c r="L6" s="9" t="str">
        <f t="shared" si="1"/>
        <v/>
      </c>
      <c r="M6" s="6" t="s">
        <v>16</v>
      </c>
    </row>
    <row r="7" spans="1:13" x14ac:dyDescent="0.3">
      <c r="A7" s="5" t="s">
        <v>52</v>
      </c>
      <c r="B7" s="5" t="s">
        <v>7</v>
      </c>
      <c r="C7" s="5" t="s">
        <v>46</v>
      </c>
      <c r="D7" s="5">
        <v>1</v>
      </c>
      <c r="E7" s="6" t="s">
        <v>14</v>
      </c>
      <c r="F7" s="5" t="s">
        <v>13</v>
      </c>
      <c r="G7" s="6" t="s">
        <v>53</v>
      </c>
      <c r="H7" s="7"/>
      <c r="I7" s="7"/>
      <c r="J7" s="6" t="s">
        <v>54</v>
      </c>
      <c r="K7" s="8">
        <f t="shared" si="0"/>
        <v>0</v>
      </c>
      <c r="L7" s="9" t="str">
        <f t="shared" si="1"/>
        <v/>
      </c>
      <c r="M7" s="6" t="s">
        <v>17</v>
      </c>
    </row>
    <row r="8" spans="1:13" x14ac:dyDescent="0.3">
      <c r="A8" s="5" t="s">
        <v>55</v>
      </c>
      <c r="B8" s="5" t="s">
        <v>7</v>
      </c>
      <c r="C8" s="5" t="s">
        <v>46</v>
      </c>
      <c r="D8" s="5">
        <v>2</v>
      </c>
      <c r="E8" s="6" t="s">
        <v>18</v>
      </c>
      <c r="F8" s="5" t="s">
        <v>11</v>
      </c>
      <c r="G8" s="6" t="s">
        <v>50</v>
      </c>
      <c r="H8" s="7"/>
      <c r="I8" s="7"/>
      <c r="J8" s="6" t="s">
        <v>53</v>
      </c>
      <c r="K8" s="8">
        <f t="shared" si="0"/>
        <v>0</v>
      </c>
      <c r="L8" s="9" t="str">
        <f t="shared" si="1"/>
        <v/>
      </c>
      <c r="M8" s="6" t="s">
        <v>19</v>
      </c>
    </row>
    <row r="9" spans="1:13" x14ac:dyDescent="0.3">
      <c r="A9" s="5" t="s">
        <v>56</v>
      </c>
      <c r="B9" s="5" t="s">
        <v>7</v>
      </c>
      <c r="C9" s="5" t="s">
        <v>46</v>
      </c>
      <c r="D9" s="5">
        <v>2</v>
      </c>
      <c r="E9" s="6" t="s">
        <v>18</v>
      </c>
      <c r="F9" s="5" t="s">
        <v>12</v>
      </c>
      <c r="G9" s="6" t="s">
        <v>48</v>
      </c>
      <c r="H9" s="7"/>
      <c r="I9" s="7"/>
      <c r="J9" s="6" t="s">
        <v>54</v>
      </c>
      <c r="K9" s="8">
        <f t="shared" si="0"/>
        <v>0</v>
      </c>
      <c r="L9" s="9" t="str">
        <f t="shared" si="1"/>
        <v/>
      </c>
      <c r="M9" s="6" t="s">
        <v>20</v>
      </c>
    </row>
    <row r="10" spans="1:13" x14ac:dyDescent="0.3">
      <c r="A10" s="5" t="s">
        <v>57</v>
      </c>
      <c r="B10" s="5" t="s">
        <v>7</v>
      </c>
      <c r="C10" s="5" t="s">
        <v>46</v>
      </c>
      <c r="D10" s="5">
        <v>2</v>
      </c>
      <c r="E10" s="6" t="s">
        <v>18</v>
      </c>
      <c r="F10" s="5" t="s">
        <v>13</v>
      </c>
      <c r="G10" s="6" t="s">
        <v>47</v>
      </c>
      <c r="H10" s="7"/>
      <c r="I10" s="7"/>
      <c r="J10" s="6" t="s">
        <v>51</v>
      </c>
      <c r="K10" s="8">
        <f t="shared" si="0"/>
        <v>0</v>
      </c>
      <c r="L10" s="9" t="str">
        <f t="shared" si="1"/>
        <v/>
      </c>
      <c r="M10" s="6" t="s">
        <v>21</v>
      </c>
    </row>
    <row r="11" spans="1:13" x14ac:dyDescent="0.3">
      <c r="A11" s="5" t="s">
        <v>58</v>
      </c>
      <c r="B11" s="5" t="s">
        <v>7</v>
      </c>
      <c r="C11" s="5" t="s">
        <v>46</v>
      </c>
      <c r="D11" s="5">
        <v>3</v>
      </c>
      <c r="E11" s="6" t="s">
        <v>22</v>
      </c>
      <c r="F11" s="5" t="s">
        <v>11</v>
      </c>
      <c r="G11" s="6" t="s">
        <v>47</v>
      </c>
      <c r="H11" s="7"/>
      <c r="I11" s="7"/>
      <c r="J11" s="6" t="s">
        <v>54</v>
      </c>
      <c r="K11" s="8">
        <f t="shared" si="0"/>
        <v>0</v>
      </c>
      <c r="L11" s="9" t="str">
        <f t="shared" si="1"/>
        <v/>
      </c>
      <c r="M11" s="6" t="s">
        <v>23</v>
      </c>
    </row>
    <row r="12" spans="1:13" x14ac:dyDescent="0.3">
      <c r="A12" s="5" t="s">
        <v>59</v>
      </c>
      <c r="B12" s="5" t="s">
        <v>7</v>
      </c>
      <c r="C12" s="5" t="s">
        <v>46</v>
      </c>
      <c r="D12" s="5">
        <v>3</v>
      </c>
      <c r="E12" s="6" t="s">
        <v>22</v>
      </c>
      <c r="F12" s="5" t="s">
        <v>12</v>
      </c>
      <c r="G12" s="6" t="s">
        <v>51</v>
      </c>
      <c r="H12" s="7"/>
      <c r="I12" s="7"/>
      <c r="J12" s="6" t="s">
        <v>53</v>
      </c>
      <c r="K12" s="8">
        <f t="shared" si="0"/>
        <v>0</v>
      </c>
      <c r="L12" s="9" t="str">
        <f t="shared" si="1"/>
        <v/>
      </c>
      <c r="M12" s="6" t="s">
        <v>24</v>
      </c>
    </row>
    <row r="13" spans="1:13" x14ac:dyDescent="0.3">
      <c r="A13" s="5" t="s">
        <v>60</v>
      </c>
      <c r="B13" s="5" t="s">
        <v>7</v>
      </c>
      <c r="C13" s="5" t="s">
        <v>46</v>
      </c>
      <c r="D13" s="5">
        <v>3</v>
      </c>
      <c r="E13" s="6" t="s">
        <v>22</v>
      </c>
      <c r="F13" s="5" t="s">
        <v>13</v>
      </c>
      <c r="G13" s="6" t="s">
        <v>48</v>
      </c>
      <c r="H13" s="7"/>
      <c r="I13" s="7"/>
      <c r="J13" s="6" t="s">
        <v>50</v>
      </c>
      <c r="K13" s="8">
        <f t="shared" si="0"/>
        <v>0</v>
      </c>
      <c r="L13" s="9" t="str">
        <f t="shared" si="1"/>
        <v/>
      </c>
      <c r="M13" s="6" t="s">
        <v>25</v>
      </c>
    </row>
    <row r="14" spans="1:13" x14ac:dyDescent="0.3">
      <c r="A14" s="5" t="s">
        <v>61</v>
      </c>
      <c r="B14" s="5" t="s">
        <v>7</v>
      </c>
      <c r="C14" s="5" t="s">
        <v>46</v>
      </c>
      <c r="D14" s="5">
        <v>4</v>
      </c>
      <c r="E14" s="6" t="s">
        <v>26</v>
      </c>
      <c r="F14" s="5" t="s">
        <v>11</v>
      </c>
      <c r="G14" s="6" t="s">
        <v>51</v>
      </c>
      <c r="H14" s="7"/>
      <c r="I14" s="7"/>
      <c r="J14" s="6" t="s">
        <v>48</v>
      </c>
      <c r="K14" s="8">
        <f t="shared" si="0"/>
        <v>0</v>
      </c>
      <c r="L14" s="9" t="str">
        <f t="shared" si="1"/>
        <v/>
      </c>
      <c r="M14" s="6" t="s">
        <v>27</v>
      </c>
    </row>
    <row r="15" spans="1:13" x14ac:dyDescent="0.3">
      <c r="A15" s="5" t="s">
        <v>62</v>
      </c>
      <c r="B15" s="5" t="s">
        <v>7</v>
      </c>
      <c r="C15" s="5" t="s">
        <v>46</v>
      </c>
      <c r="D15" s="5">
        <v>4</v>
      </c>
      <c r="E15" s="6" t="s">
        <v>26</v>
      </c>
      <c r="F15" s="5" t="s">
        <v>12</v>
      </c>
      <c r="G15" s="6" t="s">
        <v>47</v>
      </c>
      <c r="H15" s="7"/>
      <c r="I15" s="7"/>
      <c r="J15" s="6" t="s">
        <v>53</v>
      </c>
      <c r="K15" s="8">
        <f t="shared" si="0"/>
        <v>0</v>
      </c>
      <c r="L15" s="9" t="str">
        <f t="shared" si="1"/>
        <v/>
      </c>
      <c r="M15" s="6" t="s">
        <v>28</v>
      </c>
    </row>
    <row r="16" spans="1:13" x14ac:dyDescent="0.3">
      <c r="A16" s="5" t="s">
        <v>63</v>
      </c>
      <c r="B16" s="5" t="s">
        <v>7</v>
      </c>
      <c r="C16" s="5" t="s">
        <v>46</v>
      </c>
      <c r="D16" s="5">
        <v>4</v>
      </c>
      <c r="E16" s="6" t="s">
        <v>26</v>
      </c>
      <c r="F16" s="5" t="s">
        <v>13</v>
      </c>
      <c r="G16" s="6" t="s">
        <v>54</v>
      </c>
      <c r="H16" s="7"/>
      <c r="I16" s="7"/>
      <c r="J16" s="6" t="s">
        <v>50</v>
      </c>
      <c r="K16" s="8">
        <f t="shared" si="0"/>
        <v>0</v>
      </c>
      <c r="L16" s="9" t="str">
        <f t="shared" si="1"/>
        <v/>
      </c>
      <c r="M16" s="6" t="s">
        <v>29</v>
      </c>
    </row>
    <row r="17" spans="1:13" x14ac:dyDescent="0.3">
      <c r="A17" s="5" t="s">
        <v>64</v>
      </c>
      <c r="B17" s="5" t="s">
        <v>7</v>
      </c>
      <c r="C17" s="5" t="s">
        <v>46</v>
      </c>
      <c r="D17" s="5">
        <v>5</v>
      </c>
      <c r="E17" s="6" t="s">
        <v>30</v>
      </c>
      <c r="F17" s="5" t="s">
        <v>11</v>
      </c>
      <c r="G17" s="6" t="s">
        <v>54</v>
      </c>
      <c r="H17" s="7"/>
      <c r="I17" s="7"/>
      <c r="J17" s="6" t="s">
        <v>51</v>
      </c>
      <c r="K17" s="8">
        <f t="shared" si="0"/>
        <v>0</v>
      </c>
      <c r="L17" s="9" t="str">
        <f t="shared" si="1"/>
        <v/>
      </c>
      <c r="M17" s="6" t="s">
        <v>31</v>
      </c>
    </row>
    <row r="18" spans="1:13" x14ac:dyDescent="0.3">
      <c r="A18" s="5" t="s">
        <v>65</v>
      </c>
      <c r="B18" s="5" t="s">
        <v>7</v>
      </c>
      <c r="C18" s="5" t="s">
        <v>46</v>
      </c>
      <c r="D18" s="5">
        <v>5</v>
      </c>
      <c r="E18" s="6" t="s">
        <v>30</v>
      </c>
      <c r="F18" s="5" t="s">
        <v>12</v>
      </c>
      <c r="G18" s="6" t="s">
        <v>53</v>
      </c>
      <c r="H18" s="7"/>
      <c r="I18" s="7"/>
      <c r="J18" s="6" t="s">
        <v>48</v>
      </c>
      <c r="K18" s="8">
        <f t="shared" si="0"/>
        <v>0</v>
      </c>
      <c r="L18" s="9" t="str">
        <f t="shared" si="1"/>
        <v/>
      </c>
      <c r="M18" s="6" t="s">
        <v>32</v>
      </c>
    </row>
    <row r="19" spans="1:13" x14ac:dyDescent="0.3">
      <c r="A19" s="5" t="s">
        <v>66</v>
      </c>
      <c r="B19" s="5" t="s">
        <v>7</v>
      </c>
      <c r="C19" s="5" t="s">
        <v>46</v>
      </c>
      <c r="D19" s="5">
        <v>5</v>
      </c>
      <c r="E19" s="6" t="s">
        <v>30</v>
      </c>
      <c r="F19" s="5" t="s">
        <v>13</v>
      </c>
      <c r="G19" s="6" t="s">
        <v>47</v>
      </c>
      <c r="H19" s="7"/>
      <c r="I19" s="7"/>
      <c r="J19" s="6" t="s">
        <v>50</v>
      </c>
      <c r="K19" s="8">
        <f t="shared" si="0"/>
        <v>0</v>
      </c>
      <c r="L19" s="9" t="str">
        <f t="shared" si="1"/>
        <v/>
      </c>
      <c r="M19" s="6" t="s">
        <v>33</v>
      </c>
    </row>
  </sheetData>
  <mergeCells count="1">
    <mergeCell ref="A1:M1"/>
  </mergeCells>
  <dataValidations count="1">
    <dataValidation type="whole" allowBlank="1" promptTitle="Score Entry" prompt="Enter a whole number score from 0 to 200." sqref="H5:I19" xr:uid="{00000000-0002-0000-0200-000000000000}">
      <formula1>0</formula1>
      <formula2>200</formula2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A3" workbookViewId="0">
      <selection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20" customWidth="1"/>
    <col min="6" max="6" width="18" customWidth="1"/>
    <col min="7" max="8" width="10" customWidth="1"/>
    <col min="9" max="10" width="18" customWidth="1"/>
  </cols>
  <sheetData>
    <row r="1" spans="1:10" ht="18" x14ac:dyDescent="0.35">
      <c r="A1" s="12" t="s">
        <v>84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B2" s="1" t="s">
        <v>7</v>
      </c>
    </row>
    <row r="3" spans="1:10" x14ac:dyDescent="0.3">
      <c r="A3" s="4" t="s">
        <v>67</v>
      </c>
    </row>
    <row r="5" spans="1:10" x14ac:dyDescent="0.3">
      <c r="A5" s="2" t="s">
        <v>68</v>
      </c>
      <c r="B5" s="2" t="s">
        <v>69</v>
      </c>
      <c r="C5" s="2" t="s">
        <v>70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75</v>
      </c>
      <c r="I5" s="2" t="s">
        <v>76</v>
      </c>
      <c r="J5" s="2" t="s">
        <v>77</v>
      </c>
    </row>
    <row r="6" spans="1:10" x14ac:dyDescent="0.3">
      <c r="A6" s="3" t="s">
        <v>50</v>
      </c>
      <c r="B6" s="8">
        <f>COUNTIFS('Score Entry'!$B$5:$B$19,"Mens",'Score Entry'!$G$5:$G$19,$A6,'Score Entry'!$K$5:$K$19,1)+COUNTIFS('Score Entry'!$B$5:$B$19,"Mens",'Score Entry'!$J$5:$J$19,$A6,'Score Entry'!$K$5:$K$19,1)</f>
        <v>0</v>
      </c>
      <c r="C6" s="8">
        <f>COUNTIFS('Score Entry'!$B$5:$B$19,"Mens",'Score Entry'!$L$5:$L$19,$A6)</f>
        <v>0</v>
      </c>
      <c r="D6" s="8">
        <f>COUNTIFS('Score Entry'!$B$5:$B$19,"Mens",'Score Entry'!$G$5:$G$19,$A6,'Score Entry'!$L$5:$L$19,"Draw")+COUNTIFS('Score Entry'!$B$5:$B$19,"Mens",'Score Entry'!$J$5:$J$19,$A6,'Score Entry'!$L$5:$L$19,"Draw")</f>
        <v>0</v>
      </c>
      <c r="E6" s="8">
        <f t="shared" ref="E6:E11" si="0">B6-C6-D6</f>
        <v>0</v>
      </c>
      <c r="F6" s="8">
        <f>SUMIFS('Score Entry'!$H$5:$H$19,'Score Entry'!$B$5:$B$19,"Mens",'Score Entry'!$G$5:$G$19,$A6,'Score Entry'!$K$5:$K$19,1)+SUMIFS('Score Entry'!$I$5:$I$19,'Score Entry'!$B$5:$B$19,"Mens",'Score Entry'!$J$5:$J$19,$A6,'Score Entry'!$K$5:$K$19,1)</f>
        <v>0</v>
      </c>
      <c r="G6" s="8">
        <f>SUMIFS('Score Entry'!$I$5:$I$19,'Score Entry'!$B$5:$B$19,"Mens",'Score Entry'!$G$5:$G$19,$A6,'Score Entry'!$K$5:$K$19,1)+SUMIFS('Score Entry'!$H$5:$H$19,'Score Entry'!$B$5:$B$19,"Mens",'Score Entry'!$J$5:$J$19,$A6,'Score Entry'!$K$5:$K$19,1)</f>
        <v>0</v>
      </c>
      <c r="H6" s="8">
        <f t="shared" ref="H6:H11" si="1">F6-G6</f>
        <v>0</v>
      </c>
      <c r="I6" s="8">
        <f t="shared" ref="I6:I11" si="2">C6*2+D6</f>
        <v>0</v>
      </c>
      <c r="J6" s="8">
        <f t="shared" ref="J6:J11" si="3">1+SUMPRODUCT(($I$6:$I$11&gt;I6)+(($I$6:$I$11=I6)*($H$6:$H$11&gt;H6)))</f>
        <v>1</v>
      </c>
    </row>
    <row r="7" spans="1:10" x14ac:dyDescent="0.3">
      <c r="A7" s="3" t="s">
        <v>51</v>
      </c>
      <c r="B7" s="8">
        <f>COUNTIFS('Score Entry'!$B$5:$B$19,"Mens",'Score Entry'!$G$5:$G$19,$A7,'Score Entry'!$K$5:$K$19,1)+COUNTIFS('Score Entry'!$B$5:$B$19,"Mens",'Score Entry'!$J$5:$J$19,$A7,'Score Entry'!$K$5:$K$19,1)</f>
        <v>0</v>
      </c>
      <c r="C7" s="8">
        <f>COUNTIFS('Score Entry'!$B$5:$B$19,"Mens",'Score Entry'!$L$5:$L$19,$A7)</f>
        <v>0</v>
      </c>
      <c r="D7" s="8">
        <f>COUNTIFS('Score Entry'!$B$5:$B$19,"Mens",'Score Entry'!$G$5:$G$19,$A7,'Score Entry'!$L$5:$L$19,"Draw")+COUNTIFS('Score Entry'!$B$5:$B$19,"Mens",'Score Entry'!$J$5:$J$19,$A7,'Score Entry'!$L$5:$L$19,"Draw")</f>
        <v>0</v>
      </c>
      <c r="E7" s="8">
        <f t="shared" si="0"/>
        <v>0</v>
      </c>
      <c r="F7" s="8">
        <f>SUMIFS('Score Entry'!$H$5:$H$19,'Score Entry'!$B$5:$B$19,"Mens",'Score Entry'!$G$5:$G$19,$A7,'Score Entry'!$K$5:$K$19,1)+SUMIFS('Score Entry'!$I$5:$I$19,'Score Entry'!$B$5:$B$19,"Mens",'Score Entry'!$J$5:$J$19,$A7,'Score Entry'!$K$5:$K$19,1)</f>
        <v>0</v>
      </c>
      <c r="G7" s="8">
        <f>SUMIFS('Score Entry'!$I$5:$I$19,'Score Entry'!$B$5:$B$19,"Mens",'Score Entry'!$G$5:$G$19,$A7,'Score Entry'!$K$5:$K$19,1)+SUMIFS('Score Entry'!$H$5:$H$19,'Score Entry'!$B$5:$B$19,"Mens",'Score Entry'!$J$5:$J$19,$A7,'Score Entry'!$K$5:$K$19,1)</f>
        <v>0</v>
      </c>
      <c r="H7" s="8">
        <f t="shared" si="1"/>
        <v>0</v>
      </c>
      <c r="I7" s="8">
        <f t="shared" si="2"/>
        <v>0</v>
      </c>
      <c r="J7" s="8">
        <f t="shared" si="3"/>
        <v>1</v>
      </c>
    </row>
    <row r="8" spans="1:10" x14ac:dyDescent="0.3">
      <c r="A8" s="3" t="s">
        <v>54</v>
      </c>
      <c r="B8" s="8">
        <f>COUNTIFS('Score Entry'!$B$5:$B$19,"Mens",'Score Entry'!$G$5:$G$19,$A8,'Score Entry'!$K$5:$K$19,1)+COUNTIFS('Score Entry'!$B$5:$B$19,"Mens",'Score Entry'!$J$5:$J$19,$A8,'Score Entry'!$K$5:$K$19,1)</f>
        <v>0</v>
      </c>
      <c r="C8" s="8">
        <f>COUNTIFS('Score Entry'!$B$5:$B$19,"Mens",'Score Entry'!$L$5:$L$19,$A8)</f>
        <v>0</v>
      </c>
      <c r="D8" s="8">
        <f>COUNTIFS('Score Entry'!$B$5:$B$19,"Mens",'Score Entry'!$G$5:$G$19,$A8,'Score Entry'!$L$5:$L$19,"Draw")+COUNTIFS('Score Entry'!$B$5:$B$19,"Mens",'Score Entry'!$J$5:$J$19,$A8,'Score Entry'!$L$5:$L$19,"Draw")</f>
        <v>0</v>
      </c>
      <c r="E8" s="8">
        <f t="shared" si="0"/>
        <v>0</v>
      </c>
      <c r="F8" s="8">
        <f>SUMIFS('Score Entry'!$H$5:$H$19,'Score Entry'!$B$5:$B$19,"Mens",'Score Entry'!$G$5:$G$19,$A8,'Score Entry'!$K$5:$K$19,1)+SUMIFS('Score Entry'!$I$5:$I$19,'Score Entry'!$B$5:$B$19,"Mens",'Score Entry'!$J$5:$J$19,$A8,'Score Entry'!$K$5:$K$19,1)</f>
        <v>0</v>
      </c>
      <c r="G8" s="8">
        <f>SUMIFS('Score Entry'!$I$5:$I$19,'Score Entry'!$B$5:$B$19,"Mens",'Score Entry'!$G$5:$G$19,$A8,'Score Entry'!$K$5:$K$19,1)+SUMIFS('Score Entry'!$H$5:$H$19,'Score Entry'!$B$5:$B$19,"Mens",'Score Entry'!$J$5:$J$19,$A8,'Score Entry'!$K$5:$K$19,1)</f>
        <v>0</v>
      </c>
      <c r="H8" s="8">
        <f t="shared" si="1"/>
        <v>0</v>
      </c>
      <c r="I8" s="8">
        <f t="shared" si="2"/>
        <v>0</v>
      </c>
      <c r="J8" s="8">
        <f t="shared" si="3"/>
        <v>1</v>
      </c>
    </row>
    <row r="9" spans="1:10" x14ac:dyDescent="0.3">
      <c r="A9" s="3" t="s">
        <v>53</v>
      </c>
      <c r="B9" s="8">
        <f>COUNTIFS('Score Entry'!$B$5:$B$19,"Mens",'Score Entry'!$G$5:$G$19,$A9,'Score Entry'!$K$5:$K$19,1)+COUNTIFS('Score Entry'!$B$5:$B$19,"Mens",'Score Entry'!$J$5:$J$19,$A9,'Score Entry'!$K$5:$K$19,1)</f>
        <v>0</v>
      </c>
      <c r="C9" s="8">
        <f>COUNTIFS('Score Entry'!$B$5:$B$19,"Mens",'Score Entry'!$L$5:$L$19,$A9)</f>
        <v>0</v>
      </c>
      <c r="D9" s="8">
        <f>COUNTIFS('Score Entry'!$B$5:$B$19,"Mens",'Score Entry'!$G$5:$G$19,$A9,'Score Entry'!$L$5:$L$19,"Draw")+COUNTIFS('Score Entry'!$B$5:$B$19,"Mens",'Score Entry'!$J$5:$J$19,$A9,'Score Entry'!$L$5:$L$19,"Draw")</f>
        <v>0</v>
      </c>
      <c r="E9" s="8">
        <f t="shared" si="0"/>
        <v>0</v>
      </c>
      <c r="F9" s="8">
        <f>SUMIFS('Score Entry'!$H$5:$H$19,'Score Entry'!$B$5:$B$19,"Mens",'Score Entry'!$G$5:$G$19,$A9,'Score Entry'!$K$5:$K$19,1)+SUMIFS('Score Entry'!$I$5:$I$19,'Score Entry'!$B$5:$B$19,"Mens",'Score Entry'!$J$5:$J$19,$A9,'Score Entry'!$K$5:$K$19,1)</f>
        <v>0</v>
      </c>
      <c r="G9" s="8">
        <f>SUMIFS('Score Entry'!$I$5:$I$19,'Score Entry'!$B$5:$B$19,"Mens",'Score Entry'!$G$5:$G$19,$A9,'Score Entry'!$K$5:$K$19,1)+SUMIFS('Score Entry'!$H$5:$H$19,'Score Entry'!$B$5:$B$19,"Mens",'Score Entry'!$J$5:$J$19,$A9,'Score Entry'!$K$5:$K$19,1)</f>
        <v>0</v>
      </c>
      <c r="H9" s="8">
        <f t="shared" si="1"/>
        <v>0</v>
      </c>
      <c r="I9" s="8">
        <f t="shared" si="2"/>
        <v>0</v>
      </c>
      <c r="J9" s="8">
        <f t="shared" si="3"/>
        <v>1</v>
      </c>
    </row>
    <row r="10" spans="1:10" x14ac:dyDescent="0.3">
      <c r="A10" s="3" t="s">
        <v>48</v>
      </c>
      <c r="B10" s="8">
        <f>COUNTIFS('Score Entry'!$B$5:$B$19,"Mens",'Score Entry'!$G$5:$G$19,$A10,'Score Entry'!$K$5:$K$19,1)+COUNTIFS('Score Entry'!$B$5:$B$19,"Mens",'Score Entry'!$J$5:$J$19,$A10,'Score Entry'!$K$5:$K$19,1)</f>
        <v>0</v>
      </c>
      <c r="C10" s="8">
        <f>COUNTIFS('Score Entry'!$B$5:$B$19,"Mens",'Score Entry'!$L$5:$L$19,$A10)</f>
        <v>0</v>
      </c>
      <c r="D10" s="8">
        <f>COUNTIFS('Score Entry'!$B$5:$B$19,"Mens",'Score Entry'!$G$5:$G$19,$A10,'Score Entry'!$L$5:$L$19,"Draw")+COUNTIFS('Score Entry'!$B$5:$B$19,"Mens",'Score Entry'!$J$5:$J$19,$A10,'Score Entry'!$L$5:$L$19,"Draw")</f>
        <v>0</v>
      </c>
      <c r="E10" s="8">
        <f t="shared" si="0"/>
        <v>0</v>
      </c>
      <c r="F10" s="8">
        <f>SUMIFS('Score Entry'!$H$5:$H$19,'Score Entry'!$B$5:$B$19,"Mens",'Score Entry'!$G$5:$G$19,$A10,'Score Entry'!$K$5:$K$19,1)+SUMIFS('Score Entry'!$I$5:$I$19,'Score Entry'!$B$5:$B$19,"Mens",'Score Entry'!$J$5:$J$19,$A10,'Score Entry'!$K$5:$K$19,1)</f>
        <v>0</v>
      </c>
      <c r="G10" s="8">
        <f>SUMIFS('Score Entry'!$I$5:$I$19,'Score Entry'!$B$5:$B$19,"Mens",'Score Entry'!$G$5:$G$19,$A10,'Score Entry'!$K$5:$K$19,1)+SUMIFS('Score Entry'!$H$5:$H$19,'Score Entry'!$B$5:$B$19,"Mens",'Score Entry'!$J$5:$J$19,$A10,'Score Entry'!$K$5:$K$19,1)</f>
        <v>0</v>
      </c>
      <c r="H10" s="8">
        <f t="shared" si="1"/>
        <v>0</v>
      </c>
      <c r="I10" s="8">
        <f t="shared" si="2"/>
        <v>0</v>
      </c>
      <c r="J10" s="8">
        <f t="shared" si="3"/>
        <v>1</v>
      </c>
    </row>
    <row r="11" spans="1:10" x14ac:dyDescent="0.3">
      <c r="A11" s="3" t="s">
        <v>47</v>
      </c>
      <c r="B11" s="8">
        <f>COUNTIFS('Score Entry'!$B$5:$B$19,"Mens",'Score Entry'!$G$5:$G$19,$A11,'Score Entry'!$K$5:$K$19,1)+COUNTIFS('Score Entry'!$B$5:$B$19,"Mens",'Score Entry'!$J$5:$J$19,$A11,'Score Entry'!$K$5:$K$19,1)</f>
        <v>0</v>
      </c>
      <c r="C11" s="8">
        <f>COUNTIFS('Score Entry'!$B$5:$B$19,"Mens",'Score Entry'!$L$5:$L$19,$A11)</f>
        <v>0</v>
      </c>
      <c r="D11" s="8">
        <f>COUNTIFS('Score Entry'!$B$5:$B$19,"Mens",'Score Entry'!$G$5:$G$19,$A11,'Score Entry'!$L$5:$L$19,"Draw")+COUNTIFS('Score Entry'!$B$5:$B$19,"Mens",'Score Entry'!$J$5:$J$19,$A11,'Score Entry'!$L$5:$L$19,"Draw")</f>
        <v>0</v>
      </c>
      <c r="E11" s="8">
        <f t="shared" si="0"/>
        <v>0</v>
      </c>
      <c r="F11" s="8">
        <f>SUMIFS('Score Entry'!$H$5:$H$19,'Score Entry'!$B$5:$B$19,"Mens",'Score Entry'!$G$5:$G$19,$A11,'Score Entry'!$K$5:$K$19,1)+SUMIFS('Score Entry'!$I$5:$I$19,'Score Entry'!$B$5:$B$19,"Mens",'Score Entry'!$J$5:$J$19,$A11,'Score Entry'!$K$5:$K$19,1)</f>
        <v>0</v>
      </c>
      <c r="G11" s="8">
        <f>SUMIFS('Score Entry'!$I$5:$I$19,'Score Entry'!$B$5:$B$19,"Mens",'Score Entry'!$G$5:$G$19,$A11,'Score Entry'!$K$5:$K$19,1)+SUMIFS('Score Entry'!$H$5:$H$19,'Score Entry'!$B$5:$B$19,"Mens",'Score Entry'!$J$5:$J$19,$A11,'Score Entry'!$K$5:$K$19,1)</f>
        <v>0</v>
      </c>
      <c r="H11" s="8">
        <f t="shared" si="1"/>
        <v>0</v>
      </c>
      <c r="I11" s="8">
        <f t="shared" si="2"/>
        <v>0</v>
      </c>
      <c r="J11" s="8">
        <f t="shared" si="3"/>
        <v>1</v>
      </c>
    </row>
    <row r="14" spans="1:10" x14ac:dyDescent="0.3">
      <c r="A14" s="10" t="s">
        <v>78</v>
      </c>
    </row>
    <row r="15" spans="1:10" x14ac:dyDescent="0.3">
      <c r="A15" s="2" t="s">
        <v>35</v>
      </c>
      <c r="B15" s="2" t="s">
        <v>36</v>
      </c>
      <c r="C15" s="2" t="s">
        <v>9</v>
      </c>
      <c r="D15" s="2" t="s">
        <v>10</v>
      </c>
      <c r="E15" s="2" t="s">
        <v>37</v>
      </c>
      <c r="F15" s="2" t="s">
        <v>38</v>
      </c>
      <c r="G15" s="2" t="s">
        <v>79</v>
      </c>
      <c r="H15" s="2" t="s">
        <v>79</v>
      </c>
      <c r="I15" s="2" t="s">
        <v>41</v>
      </c>
      <c r="J15" s="2" t="s">
        <v>80</v>
      </c>
    </row>
    <row r="16" spans="1:10" x14ac:dyDescent="0.3">
      <c r="A16" s="5" t="s">
        <v>45</v>
      </c>
      <c r="B16" s="5" t="s">
        <v>46</v>
      </c>
      <c r="C16" s="5">
        <v>1</v>
      </c>
      <c r="D16" s="6" t="s">
        <v>14</v>
      </c>
      <c r="E16" s="5" t="s">
        <v>11</v>
      </c>
      <c r="F16" s="6" t="s">
        <v>47</v>
      </c>
      <c r="G16" s="11" t="str">
        <f>IF('Score Entry'!H5="","",'Score Entry'!H5)</f>
        <v/>
      </c>
      <c r="H16" s="11" t="str">
        <f>IF('Score Entry'!I5="","",'Score Entry'!I5)</f>
        <v/>
      </c>
      <c r="I16" s="6" t="s">
        <v>48</v>
      </c>
      <c r="J16" s="9" t="str">
        <f>IF('Score Entry'!L5="","",'Score Entry'!L5)</f>
        <v/>
      </c>
    </row>
    <row r="17" spans="1:10" x14ac:dyDescent="0.3">
      <c r="A17" s="5" t="s">
        <v>49</v>
      </c>
      <c r="B17" s="5" t="s">
        <v>46</v>
      </c>
      <c r="C17" s="5">
        <v>1</v>
      </c>
      <c r="D17" s="6" t="s">
        <v>14</v>
      </c>
      <c r="E17" s="5" t="s">
        <v>12</v>
      </c>
      <c r="F17" s="6" t="s">
        <v>50</v>
      </c>
      <c r="G17" s="11" t="str">
        <f>IF('Score Entry'!H6="","",'Score Entry'!H6)</f>
        <v/>
      </c>
      <c r="H17" s="11" t="str">
        <f>IF('Score Entry'!I6="","",'Score Entry'!I6)</f>
        <v/>
      </c>
      <c r="I17" s="6" t="s">
        <v>51</v>
      </c>
      <c r="J17" s="9" t="str">
        <f>IF('Score Entry'!L6="","",'Score Entry'!L6)</f>
        <v/>
      </c>
    </row>
    <row r="18" spans="1:10" x14ac:dyDescent="0.3">
      <c r="A18" s="5" t="s">
        <v>52</v>
      </c>
      <c r="B18" s="5" t="s">
        <v>46</v>
      </c>
      <c r="C18" s="5">
        <v>1</v>
      </c>
      <c r="D18" s="6" t="s">
        <v>14</v>
      </c>
      <c r="E18" s="5" t="s">
        <v>13</v>
      </c>
      <c r="F18" s="6" t="s">
        <v>53</v>
      </c>
      <c r="G18" s="11" t="str">
        <f>IF('Score Entry'!H7="","",'Score Entry'!H7)</f>
        <v/>
      </c>
      <c r="H18" s="11" t="str">
        <f>IF('Score Entry'!I7="","",'Score Entry'!I7)</f>
        <v/>
      </c>
      <c r="I18" s="6" t="s">
        <v>54</v>
      </c>
      <c r="J18" s="9" t="str">
        <f>IF('Score Entry'!L7="","",'Score Entry'!L7)</f>
        <v/>
      </c>
    </row>
    <row r="19" spans="1:10" x14ac:dyDescent="0.3">
      <c r="A19" s="5" t="s">
        <v>55</v>
      </c>
      <c r="B19" s="5" t="s">
        <v>46</v>
      </c>
      <c r="C19" s="5">
        <v>2</v>
      </c>
      <c r="D19" s="6" t="s">
        <v>18</v>
      </c>
      <c r="E19" s="5" t="s">
        <v>11</v>
      </c>
      <c r="F19" s="6" t="s">
        <v>50</v>
      </c>
      <c r="G19" s="11" t="str">
        <f>IF('Score Entry'!H8="","",'Score Entry'!H8)</f>
        <v/>
      </c>
      <c r="H19" s="11" t="str">
        <f>IF('Score Entry'!I8="","",'Score Entry'!I8)</f>
        <v/>
      </c>
      <c r="I19" s="6" t="s">
        <v>53</v>
      </c>
      <c r="J19" s="9" t="str">
        <f>IF('Score Entry'!L8="","",'Score Entry'!L8)</f>
        <v/>
      </c>
    </row>
    <row r="20" spans="1:10" x14ac:dyDescent="0.3">
      <c r="A20" s="5" t="s">
        <v>56</v>
      </c>
      <c r="B20" s="5" t="s">
        <v>46</v>
      </c>
      <c r="C20" s="5">
        <v>2</v>
      </c>
      <c r="D20" s="6" t="s">
        <v>18</v>
      </c>
      <c r="E20" s="5" t="s">
        <v>12</v>
      </c>
      <c r="F20" s="6" t="s">
        <v>48</v>
      </c>
      <c r="G20" s="11" t="str">
        <f>IF('Score Entry'!H9="","",'Score Entry'!H9)</f>
        <v/>
      </c>
      <c r="H20" s="11" t="str">
        <f>IF('Score Entry'!I9="","",'Score Entry'!I9)</f>
        <v/>
      </c>
      <c r="I20" s="6" t="s">
        <v>54</v>
      </c>
      <c r="J20" s="9" t="str">
        <f>IF('Score Entry'!L9="","",'Score Entry'!L9)</f>
        <v/>
      </c>
    </row>
    <row r="21" spans="1:10" x14ac:dyDescent="0.3">
      <c r="A21" s="5" t="s">
        <v>57</v>
      </c>
      <c r="B21" s="5" t="s">
        <v>46</v>
      </c>
      <c r="C21" s="5">
        <v>2</v>
      </c>
      <c r="D21" s="6" t="s">
        <v>18</v>
      </c>
      <c r="E21" s="5" t="s">
        <v>13</v>
      </c>
      <c r="F21" s="6" t="s">
        <v>47</v>
      </c>
      <c r="G21" s="11" t="str">
        <f>IF('Score Entry'!H10="","",'Score Entry'!H10)</f>
        <v/>
      </c>
      <c r="H21" s="11" t="str">
        <f>IF('Score Entry'!I10="","",'Score Entry'!I10)</f>
        <v/>
      </c>
      <c r="I21" s="6" t="s">
        <v>51</v>
      </c>
      <c r="J21" s="9" t="str">
        <f>IF('Score Entry'!L10="","",'Score Entry'!L10)</f>
        <v/>
      </c>
    </row>
    <row r="22" spans="1:10" x14ac:dyDescent="0.3">
      <c r="A22" s="5" t="s">
        <v>58</v>
      </c>
      <c r="B22" s="5" t="s">
        <v>46</v>
      </c>
      <c r="C22" s="5">
        <v>3</v>
      </c>
      <c r="D22" s="6" t="s">
        <v>22</v>
      </c>
      <c r="E22" s="5" t="s">
        <v>11</v>
      </c>
      <c r="F22" s="6" t="s">
        <v>47</v>
      </c>
      <c r="G22" s="11" t="str">
        <f>IF('Score Entry'!H11="","",'Score Entry'!H11)</f>
        <v/>
      </c>
      <c r="H22" s="11" t="str">
        <f>IF('Score Entry'!I11="","",'Score Entry'!I11)</f>
        <v/>
      </c>
      <c r="I22" s="6" t="s">
        <v>54</v>
      </c>
      <c r="J22" s="9" t="str">
        <f>IF('Score Entry'!L11="","",'Score Entry'!L11)</f>
        <v/>
      </c>
    </row>
    <row r="23" spans="1:10" x14ac:dyDescent="0.3">
      <c r="A23" s="5" t="s">
        <v>59</v>
      </c>
      <c r="B23" s="5" t="s">
        <v>46</v>
      </c>
      <c r="C23" s="5">
        <v>3</v>
      </c>
      <c r="D23" s="6" t="s">
        <v>22</v>
      </c>
      <c r="E23" s="5" t="s">
        <v>12</v>
      </c>
      <c r="F23" s="6" t="s">
        <v>51</v>
      </c>
      <c r="G23" s="11" t="str">
        <f>IF('Score Entry'!H12="","",'Score Entry'!H12)</f>
        <v/>
      </c>
      <c r="H23" s="11" t="str">
        <f>IF('Score Entry'!I12="","",'Score Entry'!I12)</f>
        <v/>
      </c>
      <c r="I23" s="6" t="s">
        <v>53</v>
      </c>
      <c r="J23" s="9" t="str">
        <f>IF('Score Entry'!L12="","",'Score Entry'!L12)</f>
        <v/>
      </c>
    </row>
    <row r="24" spans="1:10" x14ac:dyDescent="0.3">
      <c r="A24" s="5" t="s">
        <v>60</v>
      </c>
      <c r="B24" s="5" t="s">
        <v>46</v>
      </c>
      <c r="C24" s="5">
        <v>3</v>
      </c>
      <c r="D24" s="6" t="s">
        <v>22</v>
      </c>
      <c r="E24" s="5" t="s">
        <v>13</v>
      </c>
      <c r="F24" s="6" t="s">
        <v>48</v>
      </c>
      <c r="G24" s="11" t="str">
        <f>IF('Score Entry'!H13="","",'Score Entry'!H13)</f>
        <v/>
      </c>
      <c r="H24" s="11" t="str">
        <f>IF('Score Entry'!I13="","",'Score Entry'!I13)</f>
        <v/>
      </c>
      <c r="I24" s="6" t="s">
        <v>50</v>
      </c>
      <c r="J24" s="9" t="str">
        <f>IF('Score Entry'!L13="","",'Score Entry'!L13)</f>
        <v/>
      </c>
    </row>
    <row r="25" spans="1:10" x14ac:dyDescent="0.3">
      <c r="A25" s="5" t="s">
        <v>61</v>
      </c>
      <c r="B25" s="5" t="s">
        <v>46</v>
      </c>
      <c r="C25" s="5">
        <v>4</v>
      </c>
      <c r="D25" s="6" t="s">
        <v>26</v>
      </c>
      <c r="E25" s="5" t="s">
        <v>11</v>
      </c>
      <c r="F25" s="6" t="s">
        <v>51</v>
      </c>
      <c r="G25" s="11" t="str">
        <f>IF('Score Entry'!H14="","",'Score Entry'!H14)</f>
        <v/>
      </c>
      <c r="H25" s="11" t="str">
        <f>IF('Score Entry'!I14="","",'Score Entry'!I14)</f>
        <v/>
      </c>
      <c r="I25" s="6" t="s">
        <v>48</v>
      </c>
      <c r="J25" s="9" t="str">
        <f>IF('Score Entry'!L14="","",'Score Entry'!L14)</f>
        <v/>
      </c>
    </row>
    <row r="26" spans="1:10" x14ac:dyDescent="0.3">
      <c r="A26" s="5" t="s">
        <v>62</v>
      </c>
      <c r="B26" s="5" t="s">
        <v>46</v>
      </c>
      <c r="C26" s="5">
        <v>4</v>
      </c>
      <c r="D26" s="6" t="s">
        <v>26</v>
      </c>
      <c r="E26" s="5" t="s">
        <v>12</v>
      </c>
      <c r="F26" s="6" t="s">
        <v>47</v>
      </c>
      <c r="G26" s="11" t="str">
        <f>IF('Score Entry'!H15="","",'Score Entry'!H15)</f>
        <v/>
      </c>
      <c r="H26" s="11" t="str">
        <f>IF('Score Entry'!I15="","",'Score Entry'!I15)</f>
        <v/>
      </c>
      <c r="I26" s="6" t="s">
        <v>53</v>
      </c>
      <c r="J26" s="9" t="str">
        <f>IF('Score Entry'!L15="","",'Score Entry'!L15)</f>
        <v/>
      </c>
    </row>
    <row r="27" spans="1:10" x14ac:dyDescent="0.3">
      <c r="A27" s="5" t="s">
        <v>63</v>
      </c>
      <c r="B27" s="5" t="s">
        <v>46</v>
      </c>
      <c r="C27" s="5">
        <v>4</v>
      </c>
      <c r="D27" s="6" t="s">
        <v>26</v>
      </c>
      <c r="E27" s="5" t="s">
        <v>13</v>
      </c>
      <c r="F27" s="6" t="s">
        <v>54</v>
      </c>
      <c r="G27" s="11" t="str">
        <f>IF('Score Entry'!H16="","",'Score Entry'!H16)</f>
        <v/>
      </c>
      <c r="H27" s="11" t="str">
        <f>IF('Score Entry'!I16="","",'Score Entry'!I16)</f>
        <v/>
      </c>
      <c r="I27" s="6" t="s">
        <v>50</v>
      </c>
      <c r="J27" s="9" t="str">
        <f>IF('Score Entry'!L16="","",'Score Entry'!L16)</f>
        <v/>
      </c>
    </row>
    <row r="28" spans="1:10" x14ac:dyDescent="0.3">
      <c r="A28" s="5" t="s">
        <v>64</v>
      </c>
      <c r="B28" s="5" t="s">
        <v>46</v>
      </c>
      <c r="C28" s="5">
        <v>5</v>
      </c>
      <c r="D28" s="6" t="s">
        <v>30</v>
      </c>
      <c r="E28" s="5" t="s">
        <v>11</v>
      </c>
      <c r="F28" s="6" t="s">
        <v>54</v>
      </c>
      <c r="G28" s="11" t="str">
        <f>IF('Score Entry'!H17="","",'Score Entry'!H17)</f>
        <v/>
      </c>
      <c r="H28" s="11" t="str">
        <f>IF('Score Entry'!I17="","",'Score Entry'!I17)</f>
        <v/>
      </c>
      <c r="I28" s="6" t="s">
        <v>51</v>
      </c>
      <c r="J28" s="9" t="str">
        <f>IF('Score Entry'!L17="","",'Score Entry'!L17)</f>
        <v/>
      </c>
    </row>
    <row r="29" spans="1:10" x14ac:dyDescent="0.3">
      <c r="A29" s="5" t="s">
        <v>65</v>
      </c>
      <c r="B29" s="5" t="s">
        <v>46</v>
      </c>
      <c r="C29" s="5">
        <v>5</v>
      </c>
      <c r="D29" s="6" t="s">
        <v>30</v>
      </c>
      <c r="E29" s="5" t="s">
        <v>12</v>
      </c>
      <c r="F29" s="6" t="s">
        <v>53</v>
      </c>
      <c r="G29" s="11" t="str">
        <f>IF('Score Entry'!H18="","",'Score Entry'!H18)</f>
        <v/>
      </c>
      <c r="H29" s="11" t="str">
        <f>IF('Score Entry'!I18="","",'Score Entry'!I18)</f>
        <v/>
      </c>
      <c r="I29" s="6" t="s">
        <v>48</v>
      </c>
      <c r="J29" s="9" t="str">
        <f>IF('Score Entry'!L18="","",'Score Entry'!L18)</f>
        <v/>
      </c>
    </row>
    <row r="30" spans="1:10" x14ac:dyDescent="0.3">
      <c r="A30" s="5" t="s">
        <v>66</v>
      </c>
      <c r="B30" s="5" t="s">
        <v>46</v>
      </c>
      <c r="C30" s="5">
        <v>5</v>
      </c>
      <c r="D30" s="6" t="s">
        <v>30</v>
      </c>
      <c r="E30" s="5" t="s">
        <v>13</v>
      </c>
      <c r="F30" s="6" t="s">
        <v>47</v>
      </c>
      <c r="G30" s="11" t="str">
        <f>IF('Score Entry'!H19="","",'Score Entry'!H19)</f>
        <v/>
      </c>
      <c r="H30" s="11" t="str">
        <f>IF('Score Entry'!I19="","",'Score Entry'!I19)</f>
        <v/>
      </c>
      <c r="I30" s="6" t="s">
        <v>50</v>
      </c>
      <c r="J30" s="9" t="str">
        <f>IF('Score Entry'!L19="","",'Score Entry'!L19)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Master Draw</vt:lpstr>
      <vt:lpstr>Score Entry</vt:lpstr>
      <vt:lpstr>Mens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Ioakima Iosua</cp:lastModifiedBy>
  <dcterms:created xsi:type="dcterms:W3CDTF">2026-04-01T13:34:55Z</dcterms:created>
  <dcterms:modified xsi:type="dcterms:W3CDTF">2026-04-01T13:43:21Z</dcterms:modified>
</cp:coreProperties>
</file>