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8_{FF604BF8-07FB-489B-95B2-FC3160D98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Master Draw" sheetId="2" r:id="rId2"/>
    <sheet name="Score Entry" sheetId="3" r:id="rId3"/>
    <sheet name="Senior A Fixtures" sheetId="4" r:id="rId4"/>
    <sheet name="U19 Ladder" sheetId="5" r:id="rId5"/>
    <sheet name="U17 Ladd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G13" i="6"/>
  <c r="H12" i="6"/>
  <c r="G12" i="6"/>
  <c r="B7" i="6"/>
  <c r="B6" i="6"/>
  <c r="H15" i="5"/>
  <c r="G15" i="5"/>
  <c r="H14" i="5"/>
  <c r="G14" i="5"/>
  <c r="J13" i="5"/>
  <c r="H13" i="5"/>
  <c r="G13" i="5"/>
  <c r="G8" i="5"/>
  <c r="F8" i="5"/>
  <c r="H8" i="5" s="1"/>
  <c r="H7" i="4"/>
  <c r="G7" i="4"/>
  <c r="H6" i="4"/>
  <c r="G6" i="4"/>
  <c r="L11" i="3"/>
  <c r="J13" i="6" s="1"/>
  <c r="K11" i="3"/>
  <c r="K10" i="3"/>
  <c r="G7" i="6" s="1"/>
  <c r="K9" i="3"/>
  <c r="F7" i="5" s="1"/>
  <c r="K8" i="3"/>
  <c r="L8" i="3" s="1"/>
  <c r="L7" i="3"/>
  <c r="K7" i="3"/>
  <c r="B8" i="5" s="1"/>
  <c r="K6" i="3"/>
  <c r="L6" i="3" s="1"/>
  <c r="J7" i="4" s="1"/>
  <c r="K5" i="3"/>
  <c r="L5" i="3" s="1"/>
  <c r="J6" i="4" s="1"/>
  <c r="J14" i="5" l="1"/>
  <c r="D8" i="5"/>
  <c r="C8" i="5"/>
  <c r="I8" i="5" s="1"/>
  <c r="F6" i="5"/>
  <c r="L9" i="3"/>
  <c r="J15" i="5" s="1"/>
  <c r="G7" i="5"/>
  <c r="H7" i="5" s="1"/>
  <c r="L10" i="3"/>
  <c r="B6" i="5"/>
  <c r="F6" i="6"/>
  <c r="H6" i="6" s="1"/>
  <c r="G6" i="5"/>
  <c r="B7" i="5"/>
  <c r="E7" i="5" s="1"/>
  <c r="G6" i="6"/>
  <c r="F7" i="6"/>
  <c r="H7" i="6" s="1"/>
  <c r="C7" i="5"/>
  <c r="D7" i="5"/>
  <c r="E8" i="5" l="1"/>
  <c r="I7" i="5"/>
  <c r="D6" i="6"/>
  <c r="C7" i="6"/>
  <c r="J12" i="6"/>
  <c r="D7" i="6"/>
  <c r="C6" i="6"/>
  <c r="C6" i="5"/>
  <c r="I6" i="5" s="1"/>
  <c r="D6" i="5"/>
  <c r="H6" i="5"/>
  <c r="J8" i="5" l="1"/>
  <c r="J7" i="5"/>
  <c r="J6" i="5"/>
  <c r="I7" i="6"/>
  <c r="E7" i="6"/>
  <c r="I6" i="6"/>
  <c r="E6" i="6"/>
  <c r="E6" i="5"/>
  <c r="J7" i="6" l="1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<sst xmlns="http://schemas.openxmlformats.org/spreadsheetml/2006/main" count="246" uniqueCount="96">
  <si>
    <t>1. Enter scores on the Score Entry sheet in the blue cells only.</t>
  </si>
  <si>
    <t>2. U19 and U17 ladders update automatically from entered scores.</t>
  </si>
  <si>
    <t>3. Senior A is straight semi-final knockout, so it has fixtures only (no ladder).</t>
  </si>
  <si>
    <t>4. Senior B friendly is shown on the Master Draw only and excluded from Score Entry and ladders.</t>
  </si>
  <si>
    <t>5. Points system for ladders: Win = 2, Draw = 1, Loss = 0.</t>
  </si>
  <si>
    <t>Grade</t>
  </si>
  <si>
    <t>Format</t>
  </si>
  <si>
    <t>Teams / Notes</t>
  </si>
  <si>
    <t>Matches in Score Entry</t>
  </si>
  <si>
    <t>Senior A</t>
  </si>
  <si>
    <t>Knockout</t>
  </si>
  <si>
    <t>4 teams (Team 1-4 placeholders)</t>
  </si>
  <si>
    <t>U19</t>
  </si>
  <si>
    <t>Round Robin</t>
  </si>
  <si>
    <t>Auckland, Porirua, Taupo</t>
  </si>
  <si>
    <t>U17</t>
  </si>
  <si>
    <t>2 games</t>
  </si>
  <si>
    <t>Auckland, Hutt Valley</t>
  </si>
  <si>
    <t>Rugby League Run Sheet - Senior A</t>
  </si>
  <si>
    <t>Time</t>
  </si>
  <si>
    <t>Field 1</t>
  </si>
  <si>
    <t>12:50 - 14:05</t>
  </si>
  <si>
    <t>Senior A SF1 - Team 1 vs Team 4</t>
  </si>
  <si>
    <t>14:05 - 14:25</t>
  </si>
  <si>
    <t>Break</t>
  </si>
  <si>
    <t>14:25 - 15:50</t>
  </si>
  <si>
    <t>Senior A SF2 - Team 2 vs Team 3</t>
  </si>
  <si>
    <t>Rugby League Run Sheet - U19</t>
  </si>
  <si>
    <t>Field 2</t>
  </si>
  <si>
    <t>12:30 - 13:25</t>
  </si>
  <si>
    <t>U19 R1 - Taupo vs Porirua</t>
  </si>
  <si>
    <t>13:25 - 14:15</t>
  </si>
  <si>
    <t>14:15 - 15:10</t>
  </si>
  <si>
    <t>U19 R2 - Auckland vs Taupo</t>
  </si>
  <si>
    <t>15:10 - 16:00</t>
  </si>
  <si>
    <t>16:00 - 16:55</t>
  </si>
  <si>
    <t>U19 R3 - Auckland vs Porirua</t>
  </si>
  <si>
    <t>Rugby League Run Sheet - U17</t>
  </si>
  <si>
    <t>Field 3</t>
  </si>
  <si>
    <t>13:25 - 13:50</t>
  </si>
  <si>
    <t>U17 G1 - Auckland vs Hutt Valley</t>
  </si>
  <si>
    <t>13:50 - 13:55</t>
  </si>
  <si>
    <t>13:55 - 15:20</t>
  </si>
  <si>
    <t>Senior B - Auckland vs Friendly</t>
  </si>
  <si>
    <t>15:20 - 15:25</t>
  </si>
  <si>
    <t>15:25 - 15:50</t>
  </si>
  <si>
    <t>U17 G2 - Auckland vs Hutt Valley</t>
  </si>
  <si>
    <t>Enter final scores in the blue cells only</t>
  </si>
  <si>
    <t>Match ID</t>
  </si>
  <si>
    <t>Stage</t>
  </si>
  <si>
    <t>Round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</si>
  <si>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</si>
  <si>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</si>
  <si>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</si>
  <si>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</si>
  <si>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</si>
  <si>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</si>
  <si>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</si>
  <si>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</si>
  <si>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</si>
  <si>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Semi-Final</t>
  </si>
  <si>
    <t/>
  </si>
  <si>
    <t>Team 4</t>
  </si>
  <si>
    <t>M02</t>
  </si>
  <si>
    <t>Team 3</t>
  </si>
  <si>
    <t>M03</t>
  </si>
  <si>
    <t>Taupo</t>
  </si>
  <si>
    <t>Porirua</t>
  </si>
  <si>
    <t>M04</t>
  </si>
  <si>
    <t>Auckland</t>
  </si>
  <si>
    <t>M05</t>
  </si>
  <si>
    <t>M06</t>
  </si>
  <si>
    <t>Game</t>
  </si>
  <si>
    <t>Hutt Valley</t>
  </si>
  <si>
    <t>M07</t>
  </si>
  <si>
    <t>Senior A Knockout</t>
  </si>
  <si>
    <t>Straight semi-final knockout. Included in Score Entry, but no ladder.</t>
  </si>
  <si>
    <t>Score</t>
  </si>
  <si>
    <t>Result</t>
  </si>
  <si>
    <t>U19 Ladder</t>
  </si>
  <si>
    <t>Points: Win=2, Draw=1, Loss=0. Ladder counts entered matches only.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</si>
  <si>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</si>
  <si>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</si>
  <si>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</si>
  <si>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</si>
  <si>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</si>
  <si>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</si>
  <si>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</si>
  <si>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</si>
  <si>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</si>
  <si>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</si>
  <si>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U19 Fixtures</t>
  </si>
  <si>
    <t>U17 Ladder</t>
  </si>
  <si>
    <t>U17 Fixtures</t>
  </si>
  <si>
    <t>TEF Rugby League Tournament Pack</t>
  </si>
  <si>
    <t>Rugby League Score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</si>
</sst>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2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FE2B7"/>
      </patternFill>
    </fill>
    <fill>
      <patternFill patternType="solid">
        <fgColor rgb="FFD9EAD3"/>
      </patternFill>
    </fill>
    <fill>
      <patternFill patternType="solid">
        <fgColor rgb="FFD9E7F5"/>
      </patternFill>
    </fill>
    <fill>
      <patternFill patternType="solid">
        <fgColor rgb="FFD9D9D9"/>
      </patternFill>
    </fill>
    <fill>
      <patternFill patternType="solid">
        <fgColor rgb="FFF4CCCC"/>
      </patternFill>
    </fill>
    <fill>
      <patternFill patternType="solid">
        <fgColor rgb="FFEAF2FF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0" borderId="1" xfId="0" applyFont="1" applyBorder="1"/>
    <xf numFmtId="0" fontId="1" fillId="2" borderId="1" xfId="0" applyFont="1" applyFill="1" applyBorder="1"/>
    <xf numFmtId="0" fontId="0" fillId="0" borderId="0" xfId="0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624840</xdr:colOff>
      <xdr:row>41</xdr:row>
      <xdr:rowOff>76200</xdr:rowOff>
    </xdr:to>
    <xdr:sp macro="" textlink="">
      <xdr:nvSpPr>
        <xdr:cNvPr id="1039" name="Text Box 15" hidden="1">
          <a:extLst>
            <a:ext uri="{FF2B5EF4-FFF2-40B4-BE49-F238E27FC236}">
              <a16:creationId xmlns:a16="http://schemas.microsoft.com/office/drawing/2014/main" id="{55DBBC01-A82D-21EF-1BD0-DC8E971971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ugbyLeagueScoreEntry" displayName="RugbyLeagueScoreEntry" ref="A4:M11">
  <autoFilter ref="A4:M11" xr:uid="{00000000-0009-0000-0100-000001000000}"/>
  <tableColumns count="13">
    <tableColumn id="1" xr3:uid="{00000000-0010-0000-0000-000001000000}" name="Match ID"/>
    <tableColumn id="2" xr3:uid="{00000000-0010-0000-0000-000002000000}" name="Grade"/>
    <tableColumn id="3" xr3:uid="{00000000-0010-0000-0000-000003000000}" name="Stage"/>
    <tableColumn id="4" xr3:uid="{00000000-0010-0000-0000-000004000000}" name="Round"/>
    <tableColumn id="5" xr3:uid="{00000000-0010-0000-0000-000005000000}" name="Time"/>
    <tableColumn id="6" xr3:uid="{00000000-0010-0000-0000-000006000000}" name="Venue"/>
    <tableColumn id="7" xr3:uid="{00000000-0010-0000-0000-000007000000}" name="Team 1"/>
    <tableColumn id="8" xr3:uid="{00000000-0010-0000-0000-000008000000}" name="Team 1 Score"/>
    <tableColumn id="9" xr3:uid="{00000000-0010-0000-0000-000009000000}" name="Team 2 Score"/>
    <tableColumn id="10" xr3:uid="{00000000-0010-0000-0000-00000A000000}" name="Team 2"/>
    <tableColumn id="11" xr3:uid="{00000000-0010-0000-0000-00000B000000}" name="Completed"/>
    <tableColumn id="12" xr3:uid="{00000000-0010-0000-0000-00000C000000}" name="Winner / Result"/>
    <tableColumn id="13" xr3:uid="{00000000-0010-0000-0000-00000D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sqref="A1:F1"/>
    </sheetView>
  </sheetViews>
  <sheetFormatPr defaultRowHeight="14.4" x14ac:dyDescent="0.3"/>
  <cols>
    <col min="1" max="1" width="14" customWidth="1"/>
    <col min="2" max="2" width="16" customWidth="1"/>
    <col min="3" max="3" width="40" customWidth="1"/>
    <col min="4" max="4" width="18" customWidth="1"/>
  </cols>
  <sheetData>
    <row r="1" spans="1:6" ht="18" x14ac:dyDescent="0.35">
      <c r="A1" s="24" t="s">
        <v>94</v>
      </c>
      <c r="B1" s="25"/>
      <c r="C1" s="25"/>
      <c r="D1" s="25"/>
      <c r="E1" s="25"/>
      <c r="F1" s="25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7" spans="1:6" x14ac:dyDescent="0.3">
      <c r="A7" s="1" t="s">
        <v>4</v>
      </c>
    </row>
    <row r="10" spans="1:6" x14ac:dyDescent="0.3">
      <c r="A10" s="2" t="s">
        <v>5</v>
      </c>
      <c r="B10" s="2" t="s">
        <v>6</v>
      </c>
      <c r="C10" s="2" t="s">
        <v>7</v>
      </c>
      <c r="D10" s="2" t="s">
        <v>8</v>
      </c>
    </row>
    <row r="11" spans="1:6" x14ac:dyDescent="0.3">
      <c r="A11" s="3" t="s">
        <v>9</v>
      </c>
      <c r="B11" s="1" t="s">
        <v>10</v>
      </c>
      <c r="C11" s="1" t="s">
        <v>11</v>
      </c>
      <c r="D11" s="1">
        <v>2</v>
      </c>
    </row>
    <row r="12" spans="1:6" x14ac:dyDescent="0.3">
      <c r="A12" s="4" t="s">
        <v>12</v>
      </c>
      <c r="B12" s="1" t="s">
        <v>13</v>
      </c>
      <c r="C12" s="1" t="s">
        <v>14</v>
      </c>
      <c r="D12" s="1">
        <v>3</v>
      </c>
    </row>
    <row r="13" spans="1:6" x14ac:dyDescent="0.3">
      <c r="A13" s="5" t="s">
        <v>15</v>
      </c>
      <c r="B13" s="1" t="s">
        <v>16</v>
      </c>
      <c r="C13" s="1" t="s">
        <v>17</v>
      </c>
      <c r="D13" s="1">
        <v>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sqref="A1:B1"/>
    </sheetView>
  </sheetViews>
  <sheetFormatPr defaultRowHeight="14.4" x14ac:dyDescent="0.3"/>
  <cols>
    <col min="1" max="1" width="18" customWidth="1"/>
    <col min="2" max="2" width="48" customWidth="1"/>
  </cols>
  <sheetData>
    <row r="1" spans="1:2" ht="22.35" customHeight="1" x14ac:dyDescent="0.3">
      <c r="A1" s="26" t="s">
        <v>18</v>
      </c>
      <c r="B1" s="25"/>
    </row>
    <row r="2" spans="1:2" x14ac:dyDescent="0.3">
      <c r="A2" s="6" t="s">
        <v>19</v>
      </c>
      <c r="B2" s="6" t="s">
        <v>20</v>
      </c>
    </row>
    <row r="3" spans="1:2" x14ac:dyDescent="0.3">
      <c r="A3" s="7" t="s">
        <v>21</v>
      </c>
      <c r="B3" s="8" t="s">
        <v>22</v>
      </c>
    </row>
    <row r="4" spans="1:2" x14ac:dyDescent="0.3">
      <c r="A4" s="7" t="s">
        <v>23</v>
      </c>
      <c r="B4" s="9" t="s">
        <v>24</v>
      </c>
    </row>
    <row r="5" spans="1:2" x14ac:dyDescent="0.3">
      <c r="A5" s="7" t="s">
        <v>25</v>
      </c>
      <c r="B5" s="8" t="s">
        <v>26</v>
      </c>
    </row>
    <row r="7" spans="1:2" ht="22.35" customHeight="1" x14ac:dyDescent="0.3">
      <c r="A7" s="26" t="s">
        <v>27</v>
      </c>
      <c r="B7" s="25"/>
    </row>
    <row r="8" spans="1:2" x14ac:dyDescent="0.3">
      <c r="A8" s="6" t="s">
        <v>19</v>
      </c>
      <c r="B8" s="6" t="s">
        <v>28</v>
      </c>
    </row>
    <row r="9" spans="1:2" x14ac:dyDescent="0.3">
      <c r="A9" s="7" t="s">
        <v>29</v>
      </c>
      <c r="B9" s="10" t="s">
        <v>30</v>
      </c>
    </row>
    <row r="10" spans="1:2" x14ac:dyDescent="0.3">
      <c r="A10" s="7" t="s">
        <v>31</v>
      </c>
      <c r="B10" s="9" t="s">
        <v>24</v>
      </c>
    </row>
    <row r="11" spans="1:2" x14ac:dyDescent="0.3">
      <c r="A11" s="7" t="s">
        <v>32</v>
      </c>
      <c r="B11" s="10" t="s">
        <v>33</v>
      </c>
    </row>
    <row r="12" spans="1:2" x14ac:dyDescent="0.3">
      <c r="A12" s="7" t="s">
        <v>34</v>
      </c>
      <c r="B12" s="9" t="s">
        <v>24</v>
      </c>
    </row>
    <row r="13" spans="1:2" x14ac:dyDescent="0.3">
      <c r="A13" s="7" t="s">
        <v>35</v>
      </c>
      <c r="B13" s="10" t="s">
        <v>36</v>
      </c>
    </row>
    <row r="15" spans="1:2" ht="22.35" customHeight="1" x14ac:dyDescent="0.3">
      <c r="A15" s="26" t="s">
        <v>37</v>
      </c>
      <c r="B15" s="25"/>
    </row>
    <row r="16" spans="1:2" x14ac:dyDescent="0.3">
      <c r="A16" s="6" t="s">
        <v>19</v>
      </c>
      <c r="B16" s="6" t="s">
        <v>38</v>
      </c>
    </row>
    <row r="17" spans="1:2" x14ac:dyDescent="0.3">
      <c r="A17" s="7" t="s">
        <v>39</v>
      </c>
      <c r="B17" s="11" t="s">
        <v>40</v>
      </c>
    </row>
    <row r="18" spans="1:2" x14ac:dyDescent="0.3">
      <c r="A18" s="7" t="s">
        <v>41</v>
      </c>
      <c r="B18" s="9" t="s">
        <v>24</v>
      </c>
    </row>
    <row r="19" spans="1:2" x14ac:dyDescent="0.3">
      <c r="A19" s="7" t="s">
        <v>42</v>
      </c>
      <c r="B19" s="12" t="s">
        <v>43</v>
      </c>
    </row>
    <row r="20" spans="1:2" x14ac:dyDescent="0.3">
      <c r="A20" s="7" t="s">
        <v>44</v>
      </c>
      <c r="B20" s="9" t="s">
        <v>24</v>
      </c>
    </row>
    <row r="21" spans="1:2" x14ac:dyDescent="0.3">
      <c r="A21" s="7" t="s">
        <v>45</v>
      </c>
      <c r="B21" s="11" t="s">
        <v>46</v>
      </c>
    </row>
  </sheetData>
  <mergeCells count="3">
    <mergeCell ref="A15:B15"/>
    <mergeCell ref="A1:B1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workbookViewId="0">
      <selection sqref="A1:M1"/>
    </sheetView>
  </sheetViews>
  <sheetFormatPr defaultRowHeight="14.4" x14ac:dyDescent="0.3"/>
  <cols>
    <col min="1" max="1" width="10" customWidth="1"/>
    <col min="2" max="2" width="12" customWidth="1"/>
    <col min="3" max="3" width="14" customWidth="1"/>
    <col min="4" max="4" width="8" customWidth="1"/>
    <col min="5" max="5" width="16" customWidth="1"/>
    <col min="6" max="6" width="10" customWidth="1"/>
    <col min="7" max="7" width="20" customWidth="1"/>
    <col min="8" max="9" width="12" customWidth="1"/>
    <col min="10" max="10" width="20" customWidth="1"/>
    <col min="11" max="11" width="11" customWidth="1"/>
    <col min="12" max="12" width="20" customWidth="1"/>
    <col min="13" max="13" width="32" customWidth="1"/>
  </cols>
  <sheetData>
    <row r="1" spans="1:13" ht="18" x14ac:dyDescent="0.35">
      <c r="A1" s="24" t="s">
        <v>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13" t="s">
        <v>47</v>
      </c>
    </row>
    <row r="4" spans="1:13" x14ac:dyDescent="0.3">
      <c r="A4" s="2" t="s">
        <v>48</v>
      </c>
      <c r="B4" s="2" t="s">
        <v>5</v>
      </c>
      <c r="C4" s="2" t="s">
        <v>49</v>
      </c>
      <c r="D4" s="2" t="s">
        <v>50</v>
      </c>
      <c r="E4" s="2" t="s">
        <v>19</v>
      </c>
      <c r="F4" s="2" t="s">
        <v>51</v>
      </c>
      <c r="G4" s="2" t="s">
        <v>52</v>
      </c>
      <c r="H4" s="2" t="s">
        <v>53</v>
      </c>
      <c r="I4" s="2" t="s">
        <v>54</v>
      </c>
      <c r="J4" s="2" t="s">
        <v>55</v>
      </c>
      <c r="K4" s="2" t="s">
        <v>56</v>
      </c>
      <c r="L4" s="2" t="s">
        <v>57</v>
      </c>
      <c r="M4" s="2" t="s">
        <v>58</v>
      </c>
    </row>
    <row r="5" spans="1:13" x14ac:dyDescent="0.3">
      <c r="A5" s="14" t="s">
        <v>59</v>
      </c>
      <c r="B5" s="14" t="s">
        <v>9</v>
      </c>
      <c r="C5" s="14" t="s">
        <v>60</v>
      </c>
      <c r="D5" s="14">
        <v>1</v>
      </c>
      <c r="E5" s="15" t="s">
        <v>21</v>
      </c>
      <c r="F5" s="14" t="s">
        <v>20</v>
      </c>
      <c r="G5" s="15" t="s">
        <v>52</v>
      </c>
      <c r="H5" s="16" t="s">
        <v>61</v>
      </c>
      <c r="I5" s="16" t="s">
        <v>61</v>
      </c>
      <c r="J5" s="15" t="s">
        <v>62</v>
      </c>
      <c r="K5" s="7">
        <f t="shared" ref="K5:K11" si="0">IF(AND(ISNUMBER(H5),ISNUMBER(I5)),1,0)</f>
        <v>0</v>
      </c>
      <c r="L5" s="17" t="str">
        <f t="shared" ref="L5:L11" si="1">IF(K5=0,"",IF(H5=I5,"Draw",IF(H5&gt;I5,G5,J5)))</f>
        <v/>
      </c>
      <c r="M5" s="15" t="s">
        <v>22</v>
      </c>
    </row>
    <row r="6" spans="1:13" x14ac:dyDescent="0.3">
      <c r="A6" s="14" t="s">
        <v>63</v>
      </c>
      <c r="B6" s="14" t="s">
        <v>9</v>
      </c>
      <c r="C6" s="14" t="s">
        <v>60</v>
      </c>
      <c r="D6" s="14">
        <v>2</v>
      </c>
      <c r="E6" s="15" t="s">
        <v>25</v>
      </c>
      <c r="F6" s="14" t="s">
        <v>20</v>
      </c>
      <c r="G6" s="15" t="s">
        <v>55</v>
      </c>
      <c r="H6" s="16" t="s">
        <v>61</v>
      </c>
      <c r="I6" s="16" t="s">
        <v>61</v>
      </c>
      <c r="J6" s="15" t="s">
        <v>64</v>
      </c>
      <c r="K6" s="7">
        <f t="shared" si="0"/>
        <v>0</v>
      </c>
      <c r="L6" s="17" t="str">
        <f t="shared" si="1"/>
        <v/>
      </c>
      <c r="M6" s="15" t="s">
        <v>26</v>
      </c>
    </row>
    <row r="7" spans="1:13" x14ac:dyDescent="0.3">
      <c r="A7" s="18" t="s">
        <v>65</v>
      </c>
      <c r="B7" s="18" t="s">
        <v>12</v>
      </c>
      <c r="C7" s="18" t="s">
        <v>13</v>
      </c>
      <c r="D7" s="18">
        <v>1</v>
      </c>
      <c r="E7" s="19" t="s">
        <v>29</v>
      </c>
      <c r="F7" s="18" t="s">
        <v>28</v>
      </c>
      <c r="G7" s="19" t="s">
        <v>66</v>
      </c>
      <c r="H7" s="16" t="s">
        <v>61</v>
      </c>
      <c r="I7" s="16" t="s">
        <v>61</v>
      </c>
      <c r="J7" s="19" t="s">
        <v>67</v>
      </c>
      <c r="K7" s="7">
        <f t="shared" si="0"/>
        <v>0</v>
      </c>
      <c r="L7" s="17" t="str">
        <f t="shared" si="1"/>
        <v/>
      </c>
      <c r="M7" s="19" t="s">
        <v>30</v>
      </c>
    </row>
    <row r="8" spans="1:13" x14ac:dyDescent="0.3">
      <c r="A8" s="18" t="s">
        <v>68</v>
      </c>
      <c r="B8" s="18" t="s">
        <v>12</v>
      </c>
      <c r="C8" s="18" t="s">
        <v>13</v>
      </c>
      <c r="D8" s="18">
        <v>2</v>
      </c>
      <c r="E8" s="19" t="s">
        <v>32</v>
      </c>
      <c r="F8" s="18" t="s">
        <v>28</v>
      </c>
      <c r="G8" s="19" t="s">
        <v>69</v>
      </c>
      <c r="H8" s="16" t="s">
        <v>61</v>
      </c>
      <c r="I8" s="16" t="s">
        <v>61</v>
      </c>
      <c r="J8" s="19" t="s">
        <v>66</v>
      </c>
      <c r="K8" s="7">
        <f t="shared" si="0"/>
        <v>0</v>
      </c>
      <c r="L8" s="17" t="str">
        <f t="shared" si="1"/>
        <v/>
      </c>
      <c r="M8" s="19" t="s">
        <v>33</v>
      </c>
    </row>
    <row r="9" spans="1:13" x14ac:dyDescent="0.3">
      <c r="A9" s="18" t="s">
        <v>70</v>
      </c>
      <c r="B9" s="18" t="s">
        <v>12</v>
      </c>
      <c r="C9" s="18" t="s">
        <v>13</v>
      </c>
      <c r="D9" s="18">
        <v>3</v>
      </c>
      <c r="E9" s="19" t="s">
        <v>35</v>
      </c>
      <c r="F9" s="18" t="s">
        <v>28</v>
      </c>
      <c r="G9" s="19" t="s">
        <v>69</v>
      </c>
      <c r="H9" s="16" t="s">
        <v>61</v>
      </c>
      <c r="I9" s="16" t="s">
        <v>61</v>
      </c>
      <c r="J9" s="19" t="s">
        <v>67</v>
      </c>
      <c r="K9" s="7">
        <f t="shared" si="0"/>
        <v>0</v>
      </c>
      <c r="L9" s="17" t="str">
        <f t="shared" si="1"/>
        <v/>
      </c>
      <c r="M9" s="19" t="s">
        <v>36</v>
      </c>
    </row>
    <row r="10" spans="1:13" x14ac:dyDescent="0.3">
      <c r="A10" s="20" t="s">
        <v>71</v>
      </c>
      <c r="B10" s="20" t="s">
        <v>15</v>
      </c>
      <c r="C10" s="20" t="s">
        <v>72</v>
      </c>
      <c r="D10" s="20">
        <v>1</v>
      </c>
      <c r="E10" s="21" t="s">
        <v>39</v>
      </c>
      <c r="F10" s="20" t="s">
        <v>38</v>
      </c>
      <c r="G10" s="21" t="s">
        <v>69</v>
      </c>
      <c r="H10" s="16" t="s">
        <v>61</v>
      </c>
      <c r="I10" s="16" t="s">
        <v>61</v>
      </c>
      <c r="J10" s="21" t="s">
        <v>73</v>
      </c>
      <c r="K10" s="7">
        <f t="shared" si="0"/>
        <v>0</v>
      </c>
      <c r="L10" s="17" t="str">
        <f t="shared" si="1"/>
        <v/>
      </c>
      <c r="M10" s="21" t="s">
        <v>40</v>
      </c>
    </row>
    <row r="11" spans="1:13" x14ac:dyDescent="0.3">
      <c r="A11" s="20" t="s">
        <v>74</v>
      </c>
      <c r="B11" s="20" t="s">
        <v>15</v>
      </c>
      <c r="C11" s="20" t="s">
        <v>72</v>
      </c>
      <c r="D11" s="20">
        <v>2</v>
      </c>
      <c r="E11" s="21" t="s">
        <v>45</v>
      </c>
      <c r="F11" s="20" t="s">
        <v>38</v>
      </c>
      <c r="G11" s="21" t="s">
        <v>69</v>
      </c>
      <c r="H11" s="16" t="s">
        <v>61</v>
      </c>
      <c r="I11" s="16" t="s">
        <v>61</v>
      </c>
      <c r="J11" s="21" t="s">
        <v>73</v>
      </c>
      <c r="K11" s="7">
        <f t="shared" si="0"/>
        <v>0</v>
      </c>
      <c r="L11" s="17" t="str">
        <f t="shared" si="1"/>
        <v/>
      </c>
      <c r="M11" s="21" t="s">
        <v>46</v>
      </c>
    </row>
  </sheetData>
  <mergeCells count="1">
    <mergeCell ref="A1:M1"/>
  </mergeCells>
  <dataValidations count="1">
    <dataValidation type="whole" allowBlank="1" promptTitle="Score Entry" prompt="Enter a whole number score from 0 to 200." sqref="H5:I11" xr:uid="{00000000-0002-0000-0200-000000000000}">
      <formula1>0</formula1>
      <formula2>200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workbookViewId="0">
      <selection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24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3">
      <c r="A3" s="13" t="s">
        <v>76</v>
      </c>
    </row>
    <row r="5" spans="1:10" x14ac:dyDescent="0.3">
      <c r="A5" s="2" t="s">
        <v>48</v>
      </c>
      <c r="B5" s="2" t="s">
        <v>49</v>
      </c>
      <c r="C5" s="2" t="s">
        <v>50</v>
      </c>
      <c r="D5" s="2" t="s">
        <v>19</v>
      </c>
      <c r="E5" s="2" t="s">
        <v>51</v>
      </c>
      <c r="F5" s="2" t="s">
        <v>52</v>
      </c>
      <c r="G5" s="2" t="s">
        <v>77</v>
      </c>
      <c r="H5" s="2" t="s">
        <v>77</v>
      </c>
      <c r="I5" s="2" t="s">
        <v>55</v>
      </c>
      <c r="J5" s="2" t="s">
        <v>78</v>
      </c>
    </row>
    <row r="6" spans="1:10" x14ac:dyDescent="0.3">
      <c r="A6" s="14" t="s">
        <v>59</v>
      </c>
      <c r="B6" s="14" t="s">
        <v>60</v>
      </c>
      <c r="C6" s="14">
        <v>1</v>
      </c>
      <c r="D6" s="15" t="s">
        <v>21</v>
      </c>
      <c r="E6" s="14" t="s">
        <v>20</v>
      </c>
      <c r="F6" s="15" t="s">
        <v>52</v>
      </c>
      <c r="G6" s="22" t="str">
        <f>IF('Score Entry'!H5="","",'Score Entry'!H5)</f>
        <v/>
      </c>
      <c r="H6" s="22" t="str">
        <f>IF('Score Entry'!I5="","",'Score Entry'!I5)</f>
        <v/>
      </c>
      <c r="I6" s="15" t="s">
        <v>62</v>
      </c>
      <c r="J6" s="17" t="str">
        <f>IF('Score Entry'!L5="","",'Score Entry'!L5)</f>
        <v/>
      </c>
    </row>
    <row r="7" spans="1:10" x14ac:dyDescent="0.3">
      <c r="A7" s="14" t="s">
        <v>63</v>
      </c>
      <c r="B7" s="14" t="s">
        <v>60</v>
      </c>
      <c r="C7" s="14">
        <v>2</v>
      </c>
      <c r="D7" s="15" t="s">
        <v>25</v>
      </c>
      <c r="E7" s="14" t="s">
        <v>20</v>
      </c>
      <c r="F7" s="15" t="s">
        <v>55</v>
      </c>
      <c r="G7" s="22" t="str">
        <f>IF('Score Entry'!H6="","",'Score Entry'!H6)</f>
        <v/>
      </c>
      <c r="H7" s="22" t="str">
        <f>IF('Score Entry'!I6="","",'Score Entry'!I6)</f>
        <v/>
      </c>
      <c r="I7" s="15" t="s">
        <v>64</v>
      </c>
      <c r="J7" s="17" t="str">
        <f>IF('Score Entry'!L6="","",'Score Entry'!L6)</f>
        <v/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workbookViewId="0">
      <selection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24" t="s">
        <v>79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B2" s="1" t="s">
        <v>12</v>
      </c>
    </row>
    <row r="3" spans="1:10" x14ac:dyDescent="0.3">
      <c r="A3" s="13" t="s">
        <v>80</v>
      </c>
    </row>
    <row r="5" spans="1:10" x14ac:dyDescent="0.3">
      <c r="A5" s="2" t="s">
        <v>81</v>
      </c>
      <c r="B5" s="2" t="s">
        <v>82</v>
      </c>
      <c r="C5" s="2" t="s">
        <v>83</v>
      </c>
      <c r="D5" s="2" t="s">
        <v>84</v>
      </c>
      <c r="E5" s="2" t="s">
        <v>85</v>
      </c>
      <c r="F5" s="2" t="s">
        <v>86</v>
      </c>
      <c r="G5" s="2" t="s">
        <v>87</v>
      </c>
      <c r="H5" s="2" t="s">
        <v>88</v>
      </c>
      <c r="I5" s="2" t="s">
        <v>89</v>
      </c>
      <c r="J5" s="2" t="s">
        <v>90</v>
      </c>
    </row>
    <row r="6" spans="1:10" x14ac:dyDescent="0.3">
      <c r="A6" s="4" t="s">
        <v>69</v>
      </c>
      <c r="B6" s="7">
        <f>COUNTIFS('Score Entry'!$B$5:$B$11,"U19",'Score Entry'!$G$5:$G$11,$A6,'Score Entry'!$K$5:$K$11,1)+COUNTIFS('Score Entry'!$B$5:$B$11,"U19",'Score Entry'!$J$5:$J$11,$A6,'Score Entry'!$K$5:$K$11,1)</f>
        <v>0</v>
      </c>
      <c r="C6" s="7">
        <f>COUNTIFS('Score Entry'!$B$5:$B$11,"U19",'Score Entry'!$L$5:$L$11,$A6)</f>
        <v>0</v>
      </c>
      <c r="D6" s="7">
        <f>COUNTIFS('Score Entry'!$B$5:$B$11,"U19",'Score Entry'!$G$5:$G$11,$A6,'Score Entry'!$L$5:$L$11,"Draw")+COUNTIFS('Score Entry'!$B$5:$B$11,"U19",'Score Entry'!$J$5:$J$11,$A6,'Score Entry'!$L$5:$L$11,"Draw")</f>
        <v>0</v>
      </c>
      <c r="E6" s="7">
        <f>B6-C6-D6</f>
        <v>0</v>
      </c>
      <c r="F6" s="7">
        <f>SUMIFS('Score Entry'!$H$5:$H$11,'Score Entry'!$B$5:$B$11,"U19",'Score Entry'!$G$5:$G$11,$A6,'Score Entry'!$K$5:$K$11,1)+SUMIFS('Score Entry'!$I$5:$I$11,'Score Entry'!$B$5:$B$11,"U19",'Score Entry'!$J$5:$J$11,$A6,'Score Entry'!$K$5:$K$11,1)</f>
        <v>0</v>
      </c>
      <c r="G6" s="7">
        <f>SUMIFS('Score Entry'!$I$5:$I$11,'Score Entry'!$B$5:$B$11,"U19",'Score Entry'!$G$5:$G$11,$A6,'Score Entry'!$K$5:$K$11,1)+SUMIFS('Score Entry'!$H$5:$H$11,'Score Entry'!$B$5:$B$11,"U19",'Score Entry'!$J$5:$J$11,$A6,'Score Entry'!$K$5:$K$11,1)</f>
        <v>0</v>
      </c>
      <c r="H6" s="7">
        <f>F6-G6</f>
        <v>0</v>
      </c>
      <c r="I6" s="7">
        <f>C6*2+D6</f>
        <v>0</v>
      </c>
      <c r="J6" s="7">
        <f>1+SUMPRODUCT(($I$6:$I$8&gt;I6)+(($I$6:$I$8=I6)*($H$6:$H$8&gt;H6)))</f>
        <v>1</v>
      </c>
    </row>
    <row r="7" spans="1:10" x14ac:dyDescent="0.3">
      <c r="A7" s="4" t="s">
        <v>67</v>
      </c>
      <c r="B7" s="7">
        <f>COUNTIFS('Score Entry'!$B$5:$B$11,"U19",'Score Entry'!$G$5:$G$11,$A7,'Score Entry'!$K$5:$K$11,1)+COUNTIFS('Score Entry'!$B$5:$B$11,"U19",'Score Entry'!$J$5:$J$11,$A7,'Score Entry'!$K$5:$K$11,1)</f>
        <v>0</v>
      </c>
      <c r="C7" s="7">
        <f>COUNTIFS('Score Entry'!$B$5:$B$11,"U19",'Score Entry'!$L$5:$L$11,$A7)</f>
        <v>0</v>
      </c>
      <c r="D7" s="7">
        <f>COUNTIFS('Score Entry'!$B$5:$B$11,"U19",'Score Entry'!$G$5:$G$11,$A7,'Score Entry'!$L$5:$L$11,"Draw")+COUNTIFS('Score Entry'!$B$5:$B$11,"U19",'Score Entry'!$J$5:$J$11,$A7,'Score Entry'!$L$5:$L$11,"Draw")</f>
        <v>0</v>
      </c>
      <c r="E7" s="7">
        <f>B7-C7-D7</f>
        <v>0</v>
      </c>
      <c r="F7" s="7">
        <f>SUMIFS('Score Entry'!$H$5:$H$11,'Score Entry'!$B$5:$B$11,"U19",'Score Entry'!$G$5:$G$11,$A7,'Score Entry'!$K$5:$K$11,1)+SUMIFS('Score Entry'!$I$5:$I$11,'Score Entry'!$B$5:$B$11,"U19",'Score Entry'!$J$5:$J$11,$A7,'Score Entry'!$K$5:$K$11,1)</f>
        <v>0</v>
      </c>
      <c r="G7" s="7">
        <f>SUMIFS('Score Entry'!$I$5:$I$11,'Score Entry'!$B$5:$B$11,"U19",'Score Entry'!$G$5:$G$11,$A7,'Score Entry'!$K$5:$K$11,1)+SUMIFS('Score Entry'!$H$5:$H$11,'Score Entry'!$B$5:$B$11,"U19",'Score Entry'!$J$5:$J$11,$A7,'Score Entry'!$K$5:$K$11,1)</f>
        <v>0</v>
      </c>
      <c r="H7" s="7">
        <f>F7-G7</f>
        <v>0</v>
      </c>
      <c r="I7" s="7">
        <f>C7*2+D7</f>
        <v>0</v>
      </c>
      <c r="J7" s="7">
        <f>1+SUMPRODUCT(($I$6:$I$8&gt;I7)+(($I$6:$I$8=I7)*($H$6:$H$8&gt;H7)))</f>
        <v>1</v>
      </c>
    </row>
    <row r="8" spans="1:10" x14ac:dyDescent="0.3">
      <c r="A8" s="4" t="s">
        <v>66</v>
      </c>
      <c r="B8" s="7">
        <f>COUNTIFS('Score Entry'!$B$5:$B$11,"U19",'Score Entry'!$G$5:$G$11,$A8,'Score Entry'!$K$5:$K$11,1)+COUNTIFS('Score Entry'!$B$5:$B$11,"U19",'Score Entry'!$J$5:$J$11,$A8,'Score Entry'!$K$5:$K$11,1)</f>
        <v>0</v>
      </c>
      <c r="C8" s="7">
        <f>COUNTIFS('Score Entry'!$B$5:$B$11,"U19",'Score Entry'!$L$5:$L$11,$A8)</f>
        <v>0</v>
      </c>
      <c r="D8" s="7">
        <f>COUNTIFS('Score Entry'!$B$5:$B$11,"U19",'Score Entry'!$G$5:$G$11,$A8,'Score Entry'!$L$5:$L$11,"Draw")+COUNTIFS('Score Entry'!$B$5:$B$11,"U19",'Score Entry'!$J$5:$J$11,$A8,'Score Entry'!$L$5:$L$11,"Draw")</f>
        <v>0</v>
      </c>
      <c r="E8" s="7">
        <f>B8-C8-D8</f>
        <v>0</v>
      </c>
      <c r="F8" s="7">
        <f>SUMIFS('Score Entry'!$H$5:$H$11,'Score Entry'!$B$5:$B$11,"U19",'Score Entry'!$G$5:$G$11,$A8,'Score Entry'!$K$5:$K$11,1)+SUMIFS('Score Entry'!$I$5:$I$11,'Score Entry'!$B$5:$B$11,"U19",'Score Entry'!$J$5:$J$11,$A8,'Score Entry'!$K$5:$K$11,1)</f>
        <v>0</v>
      </c>
      <c r="G8" s="7">
        <f>SUMIFS('Score Entry'!$I$5:$I$11,'Score Entry'!$B$5:$B$11,"U19",'Score Entry'!$G$5:$G$11,$A8,'Score Entry'!$K$5:$K$11,1)+SUMIFS('Score Entry'!$H$5:$H$11,'Score Entry'!$B$5:$B$11,"U19",'Score Entry'!$J$5:$J$11,$A8,'Score Entry'!$K$5:$K$11,1)</f>
        <v>0</v>
      </c>
      <c r="H8" s="7">
        <f>F8-G8</f>
        <v>0</v>
      </c>
      <c r="I8" s="7">
        <f>C8*2+D8</f>
        <v>0</v>
      </c>
      <c r="J8" s="7">
        <f>1+SUMPRODUCT(($I$6:$I$8&gt;I8)+(($I$6:$I$8=I8)*($H$6:$H$8&gt;H8)))</f>
        <v>1</v>
      </c>
    </row>
    <row r="11" spans="1:10" x14ac:dyDescent="0.3">
      <c r="A11" s="23" t="s">
        <v>91</v>
      </c>
    </row>
    <row r="12" spans="1:10" x14ac:dyDescent="0.3">
      <c r="A12" s="2" t="s">
        <v>48</v>
      </c>
      <c r="B12" s="2" t="s">
        <v>49</v>
      </c>
      <c r="C12" s="2" t="s">
        <v>50</v>
      </c>
      <c r="D12" s="2" t="s">
        <v>19</v>
      </c>
      <c r="E12" s="2" t="s">
        <v>51</v>
      </c>
      <c r="F12" s="2" t="s">
        <v>52</v>
      </c>
      <c r="G12" s="2" t="s">
        <v>77</v>
      </c>
      <c r="H12" s="2" t="s">
        <v>77</v>
      </c>
      <c r="I12" s="2" t="s">
        <v>55</v>
      </c>
      <c r="J12" s="2" t="s">
        <v>78</v>
      </c>
    </row>
    <row r="13" spans="1:10" x14ac:dyDescent="0.3">
      <c r="A13" s="18" t="s">
        <v>65</v>
      </c>
      <c r="B13" s="18" t="s">
        <v>13</v>
      </c>
      <c r="C13" s="18">
        <v>1</v>
      </c>
      <c r="D13" s="19" t="s">
        <v>29</v>
      </c>
      <c r="E13" s="18" t="s">
        <v>28</v>
      </c>
      <c r="F13" s="19" t="s">
        <v>66</v>
      </c>
      <c r="G13" s="22" t="str">
        <f>IF('Score Entry'!H7="","",'Score Entry'!H7)</f>
        <v/>
      </c>
      <c r="H13" s="22" t="str">
        <f>IF('Score Entry'!I7="","",'Score Entry'!I7)</f>
        <v/>
      </c>
      <c r="I13" s="19" t="s">
        <v>67</v>
      </c>
      <c r="J13" s="17" t="str">
        <f>IF('Score Entry'!L7="","",'Score Entry'!L7)</f>
        <v/>
      </c>
    </row>
    <row r="14" spans="1:10" x14ac:dyDescent="0.3">
      <c r="A14" s="18" t="s">
        <v>68</v>
      </c>
      <c r="B14" s="18" t="s">
        <v>13</v>
      </c>
      <c r="C14" s="18">
        <v>2</v>
      </c>
      <c r="D14" s="19" t="s">
        <v>32</v>
      </c>
      <c r="E14" s="18" t="s">
        <v>28</v>
      </c>
      <c r="F14" s="19" t="s">
        <v>69</v>
      </c>
      <c r="G14" s="22" t="str">
        <f>IF('Score Entry'!H8="","",'Score Entry'!H8)</f>
        <v/>
      </c>
      <c r="H14" s="22" t="str">
        <f>IF('Score Entry'!I8="","",'Score Entry'!I8)</f>
        <v/>
      </c>
      <c r="I14" s="19" t="s">
        <v>66</v>
      </c>
      <c r="J14" s="17" t="str">
        <f>IF('Score Entry'!L8="","",'Score Entry'!L8)</f>
        <v/>
      </c>
    </row>
    <row r="15" spans="1:10" x14ac:dyDescent="0.3">
      <c r="A15" s="18" t="s">
        <v>70</v>
      </c>
      <c r="B15" s="18" t="s">
        <v>13</v>
      </c>
      <c r="C15" s="18">
        <v>3</v>
      </c>
      <c r="D15" s="19" t="s">
        <v>35</v>
      </c>
      <c r="E15" s="18" t="s">
        <v>28</v>
      </c>
      <c r="F15" s="19" t="s">
        <v>69</v>
      </c>
      <c r="G15" s="22" t="str">
        <f>IF('Score Entry'!H9="","",'Score Entry'!H9)</f>
        <v/>
      </c>
      <c r="H15" s="22" t="str">
        <f>IF('Score Entry'!I9="","",'Score Entry'!I9)</f>
        <v/>
      </c>
      <c r="I15" s="19" t="s">
        <v>67</v>
      </c>
      <c r="J15" s="17" t="str">
        <f>IF('Score Entry'!L9="","",'Score Entry'!L9)</f>
        <v/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sqref="A1:J1"/>
    </sheetView>
  </sheetViews>
  <sheetFormatPr defaultRowHeight="14.4" x14ac:dyDescent="0.3"/>
  <cols>
    <col min="1" max="1" width="10" customWidth="1"/>
    <col min="2" max="2" width="14" customWidth="1"/>
    <col min="3" max="3" width="8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24" t="s">
        <v>92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B2" s="1" t="s">
        <v>15</v>
      </c>
    </row>
    <row r="3" spans="1:10" x14ac:dyDescent="0.3">
      <c r="A3" s="13" t="s">
        <v>80</v>
      </c>
    </row>
    <row r="5" spans="1:10" x14ac:dyDescent="0.3">
      <c r="A5" s="2" t="s">
        <v>81</v>
      </c>
      <c r="B5" s="2" t="s">
        <v>82</v>
      </c>
      <c r="C5" s="2" t="s">
        <v>83</v>
      </c>
      <c r="D5" s="2" t="s">
        <v>84</v>
      </c>
      <c r="E5" s="2" t="s">
        <v>85</v>
      </c>
      <c r="F5" s="2" t="s">
        <v>86</v>
      </c>
      <c r="G5" s="2" t="s">
        <v>87</v>
      </c>
      <c r="H5" s="2" t="s">
        <v>88</v>
      </c>
      <c r="I5" s="2" t="s">
        <v>89</v>
      </c>
      <c r="J5" s="2" t="s">
        <v>90</v>
      </c>
    </row>
    <row r="6" spans="1:10" x14ac:dyDescent="0.3">
      <c r="A6" s="5" t="s">
        <v>69</v>
      </c>
      <c r="B6" s="7">
        <f>COUNTIFS('Score Entry'!$B$5:$B$11,"U17",'Score Entry'!$G$5:$G$11,$A6,'Score Entry'!$K$5:$K$11,1)+COUNTIFS('Score Entry'!$B$5:$B$11,"U17",'Score Entry'!$J$5:$J$11,$A6,'Score Entry'!$K$5:$K$11,1)</f>
        <v>0</v>
      </c>
      <c r="C6" s="7">
        <f>COUNTIFS('Score Entry'!$B$5:$B$11,"U17",'Score Entry'!$L$5:$L$11,$A6)</f>
        <v>0</v>
      </c>
      <c r="D6" s="7">
        <f>COUNTIFS('Score Entry'!$B$5:$B$11,"U17",'Score Entry'!$G$5:$G$11,$A6,'Score Entry'!$L$5:$L$11,"Draw")+COUNTIFS('Score Entry'!$B$5:$B$11,"U17",'Score Entry'!$J$5:$J$11,$A6,'Score Entry'!$L$5:$L$11,"Draw")</f>
        <v>0</v>
      </c>
      <c r="E6" s="7">
        <f>B6-C6-D6</f>
        <v>0</v>
      </c>
      <c r="F6" s="7">
        <f>SUMIFS('Score Entry'!$H$5:$H$11,'Score Entry'!$B$5:$B$11,"U17",'Score Entry'!$G$5:$G$11,$A6,'Score Entry'!$K$5:$K$11,1)+SUMIFS('Score Entry'!$I$5:$I$11,'Score Entry'!$B$5:$B$11,"U17",'Score Entry'!$J$5:$J$11,$A6,'Score Entry'!$K$5:$K$11,1)</f>
        <v>0</v>
      </c>
      <c r="G6" s="7">
        <f>SUMIFS('Score Entry'!$I$5:$I$11,'Score Entry'!$B$5:$B$11,"U17",'Score Entry'!$G$5:$G$11,$A6,'Score Entry'!$K$5:$K$11,1)+SUMIFS('Score Entry'!$H$5:$H$11,'Score Entry'!$B$5:$B$11,"U17",'Score Entry'!$J$5:$J$11,$A6,'Score Entry'!$K$5:$K$11,1)</f>
        <v>0</v>
      </c>
      <c r="H6" s="7">
        <f>F6-G6</f>
        <v>0</v>
      </c>
      <c r="I6" s="7">
        <f>C6*2+D6</f>
        <v>0</v>
      </c>
      <c r="J6" s="7">
        <f>1+SUMPRODUCT(($I$6:$I$7&gt;I6)+(($I$6:$I$7=I6)*($H$6:$H$7&gt;H6)))</f>
        <v>1</v>
      </c>
    </row>
    <row r="7" spans="1:10" x14ac:dyDescent="0.3">
      <c r="A7" s="5" t="s">
        <v>73</v>
      </c>
      <c r="B7" s="7">
        <f>COUNTIFS('Score Entry'!$B$5:$B$11,"U17",'Score Entry'!$G$5:$G$11,$A7,'Score Entry'!$K$5:$K$11,1)+COUNTIFS('Score Entry'!$B$5:$B$11,"U17",'Score Entry'!$J$5:$J$11,$A7,'Score Entry'!$K$5:$K$11,1)</f>
        <v>0</v>
      </c>
      <c r="C7" s="7">
        <f>COUNTIFS('Score Entry'!$B$5:$B$11,"U17",'Score Entry'!$L$5:$L$11,$A7)</f>
        <v>0</v>
      </c>
      <c r="D7" s="7">
        <f>COUNTIFS('Score Entry'!$B$5:$B$11,"U17",'Score Entry'!$G$5:$G$11,$A7,'Score Entry'!$L$5:$L$11,"Draw")+COUNTIFS('Score Entry'!$B$5:$B$11,"U17",'Score Entry'!$J$5:$J$11,$A7,'Score Entry'!$L$5:$L$11,"Draw")</f>
        <v>0</v>
      </c>
      <c r="E7" s="7">
        <f>B7-C7-D7</f>
        <v>0</v>
      </c>
      <c r="F7" s="7">
        <f>SUMIFS('Score Entry'!$H$5:$H$11,'Score Entry'!$B$5:$B$11,"U17",'Score Entry'!$G$5:$G$11,$A7,'Score Entry'!$K$5:$K$11,1)+SUMIFS('Score Entry'!$I$5:$I$11,'Score Entry'!$B$5:$B$11,"U17",'Score Entry'!$J$5:$J$11,$A7,'Score Entry'!$K$5:$K$11,1)</f>
        <v>0</v>
      </c>
      <c r="G7" s="7">
        <f>SUMIFS('Score Entry'!$I$5:$I$11,'Score Entry'!$B$5:$B$11,"U17",'Score Entry'!$G$5:$G$11,$A7,'Score Entry'!$K$5:$K$11,1)+SUMIFS('Score Entry'!$H$5:$H$11,'Score Entry'!$B$5:$B$11,"U17",'Score Entry'!$J$5:$J$11,$A7,'Score Entry'!$K$5:$K$11,1)</f>
        <v>0</v>
      </c>
      <c r="H7" s="7">
        <f>F7-G7</f>
        <v>0</v>
      </c>
      <c r="I7" s="7">
        <f>C7*2+D7</f>
        <v>0</v>
      </c>
      <c r="J7" s="7">
        <f>1+SUMPRODUCT(($I$6:$I$7&gt;I7)+(($I$6:$I$7=I7)*($H$6:$H$7&gt;H7)))</f>
        <v>1</v>
      </c>
    </row>
    <row r="10" spans="1:10" x14ac:dyDescent="0.3">
      <c r="A10" s="23" t="s">
        <v>93</v>
      </c>
    </row>
    <row r="11" spans="1:10" x14ac:dyDescent="0.3">
      <c r="A11" s="2" t="s">
        <v>48</v>
      </c>
      <c r="B11" s="2" t="s">
        <v>49</v>
      </c>
      <c r="C11" s="2" t="s">
        <v>50</v>
      </c>
      <c r="D11" s="2" t="s">
        <v>19</v>
      </c>
      <c r="E11" s="2" t="s">
        <v>51</v>
      </c>
      <c r="F11" s="2" t="s">
        <v>52</v>
      </c>
      <c r="G11" s="2" t="s">
        <v>77</v>
      </c>
      <c r="H11" s="2" t="s">
        <v>77</v>
      </c>
      <c r="I11" s="2" t="s">
        <v>55</v>
      </c>
      <c r="J11" s="2" t="s">
        <v>78</v>
      </c>
    </row>
    <row r="12" spans="1:10" x14ac:dyDescent="0.3">
      <c r="A12" s="20" t="s">
        <v>71</v>
      </c>
      <c r="B12" s="20" t="s">
        <v>72</v>
      </c>
      <c r="C12" s="20">
        <v>1</v>
      </c>
      <c r="D12" s="21" t="s">
        <v>39</v>
      </c>
      <c r="E12" s="20" t="s">
        <v>38</v>
      </c>
      <c r="F12" s="21" t="s">
        <v>69</v>
      </c>
      <c r="G12" s="22" t="str">
        <f>IF('Score Entry'!H10="","",'Score Entry'!H10)</f>
        <v/>
      </c>
      <c r="H12" s="22" t="str">
        <f>IF('Score Entry'!I10="","",'Score Entry'!I10)</f>
        <v/>
      </c>
      <c r="I12" s="21" t="s">
        <v>73</v>
      </c>
      <c r="J12" s="17" t="str">
        <f>IF('Score Entry'!L10="","",'Score Entry'!L10)</f>
        <v/>
      </c>
    </row>
    <row r="13" spans="1:10" x14ac:dyDescent="0.3">
      <c r="A13" s="20" t="s">
        <v>74</v>
      </c>
      <c r="B13" s="20" t="s">
        <v>72</v>
      </c>
      <c r="C13" s="20">
        <v>2</v>
      </c>
      <c r="D13" s="21" t="s">
        <v>45</v>
      </c>
      <c r="E13" s="20" t="s">
        <v>38</v>
      </c>
      <c r="F13" s="21" t="s">
        <v>69</v>
      </c>
      <c r="G13" s="22" t="str">
        <f>IF('Score Entry'!H11="","",'Score Entry'!H11)</f>
        <v/>
      </c>
      <c r="H13" s="22" t="str">
        <f>IF('Score Entry'!I11="","",'Score Entry'!I11)</f>
        <v/>
      </c>
      <c r="I13" s="21" t="s">
        <v>73</v>
      </c>
      <c r="J13" s="17" t="str">
        <f>IF('Score Entry'!L11="","",'Score Entry'!L11)</f>
        <v/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Master Draw</vt:lpstr>
      <vt:lpstr>Score Entry</vt:lpstr>
      <vt:lpstr>Senior A Fixtures</vt:lpstr>
      <vt:lpstr>U19 Ladder</vt:lpstr>
      <vt:lpstr>U17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Ioakima Iosua</dc:creator>
  <cp:lastModifiedBy>Ioakima Iosua</cp:lastModifiedBy>
  <dcterms:created xsi:type="dcterms:W3CDTF">2026-04-01T14:01:13Z</dcterms:created>
  <dcterms:modified xsi:type="dcterms:W3CDTF">2026-04-01T14:01:19Z</dcterms:modified>
</cp:coreProperties>
</file>