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o7989\Desktop\MTTA\2026 Sports\Draws\TEF Master Draws\"/>
    </mc:Choice>
  </mc:AlternateContent>
  <xr:revisionPtr revIDLastSave="0" documentId="13_ncr:1_{E0F42EA5-755E-4980-A4AB-76E8ABD49D81}" xr6:coauthVersionLast="47" xr6:coauthVersionMax="47" xr10:uidLastSave="{00000000-0000-0000-0000-000000000000}"/>
  <bookViews>
    <workbookView xWindow="19090" yWindow="-110" windowWidth="19420" windowHeight="10300" activeTab="2" xr2:uid="{00000000-000D-0000-FFFF-FFFF00000000}"/>
  </bookViews>
  <sheets>
    <sheet name="Overview" sheetId="1" r:id="rId1"/>
    <sheet name="Master Draw" sheetId="2" r:id="rId2"/>
    <sheet name="Score Entry" sheetId="3" r:id="rId3"/>
    <sheet name="U8 Ladder" sheetId="4" r:id="rId4"/>
    <sheet name="U10 Ladder" sheetId="5" r:id="rId5"/>
    <sheet name="U12 Ladder" sheetId="6" r:id="rId6"/>
    <sheet name="U14 Ladder" sheetId="7" r:id="rId7"/>
    <sheet name="U16 Ladder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8" l="1"/>
  <c r="F14" i="8"/>
  <c r="G13" i="8"/>
  <c r="F13" i="8"/>
  <c r="G20" i="7"/>
  <c r="F20" i="7"/>
  <c r="G19" i="7"/>
  <c r="F19" i="7"/>
  <c r="G18" i="7"/>
  <c r="F18" i="7"/>
  <c r="G17" i="7"/>
  <c r="F17" i="7"/>
  <c r="G16" i="7"/>
  <c r="F16" i="7"/>
  <c r="G15" i="7"/>
  <c r="F15" i="7"/>
  <c r="G20" i="6"/>
  <c r="F20" i="6"/>
  <c r="G19" i="6"/>
  <c r="F19" i="6"/>
  <c r="G18" i="6"/>
  <c r="F18" i="6"/>
  <c r="G17" i="6"/>
  <c r="F17" i="6"/>
  <c r="G16" i="6"/>
  <c r="F16" i="6"/>
  <c r="G15" i="6"/>
  <c r="F15" i="6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20" i="4"/>
  <c r="F20" i="4"/>
  <c r="G19" i="4"/>
  <c r="F19" i="4"/>
  <c r="G18" i="4"/>
  <c r="F18" i="4"/>
  <c r="G17" i="4"/>
  <c r="F17" i="4"/>
  <c r="G16" i="4"/>
  <c r="F16" i="4"/>
  <c r="G15" i="4"/>
  <c r="F15" i="4"/>
  <c r="J34" i="3"/>
  <c r="K34" i="3" s="1"/>
  <c r="I20" i="6" s="1"/>
  <c r="J33" i="3"/>
  <c r="K33" i="3" s="1"/>
  <c r="I19" i="6" s="1"/>
  <c r="J32" i="3"/>
  <c r="K32" i="3" s="1"/>
  <c r="I25" i="5" s="1"/>
  <c r="J31" i="3"/>
  <c r="J30" i="3"/>
  <c r="K30" i="3" s="1"/>
  <c r="J29" i="3"/>
  <c r="K29" i="3" s="1"/>
  <c r="I22" i="5" s="1"/>
  <c r="J28" i="3"/>
  <c r="K28" i="3" s="1"/>
  <c r="J27" i="3"/>
  <c r="K27" i="3" s="1"/>
  <c r="I17" i="6" s="1"/>
  <c r="J26" i="3"/>
  <c r="J25" i="3"/>
  <c r="K25" i="3" s="1"/>
  <c r="I20" i="5" s="1"/>
  <c r="J24" i="3"/>
  <c r="J23" i="3"/>
  <c r="J22" i="3"/>
  <c r="K22" i="3" s="1"/>
  <c r="I19" i="5" s="1"/>
  <c r="J21" i="3"/>
  <c r="J20" i="3"/>
  <c r="K20" i="3" s="1"/>
  <c r="I20" i="7" s="1"/>
  <c r="J19" i="3"/>
  <c r="K19" i="3" s="1"/>
  <c r="I19" i="7" s="1"/>
  <c r="J18" i="3"/>
  <c r="J17" i="3"/>
  <c r="J16" i="3"/>
  <c r="K16" i="3" s="1"/>
  <c r="I14" i="8" s="1"/>
  <c r="J15" i="3"/>
  <c r="J14" i="3"/>
  <c r="K14" i="3" s="1"/>
  <c r="I19" i="4" s="1"/>
  <c r="J13" i="3"/>
  <c r="J12" i="3"/>
  <c r="K12" i="3" s="1"/>
  <c r="I17" i="7" s="1"/>
  <c r="J11" i="3"/>
  <c r="J10" i="3"/>
  <c r="K10" i="3" s="1"/>
  <c r="J9" i="3"/>
  <c r="J8" i="3"/>
  <c r="J7" i="3"/>
  <c r="J6" i="3"/>
  <c r="J5" i="3"/>
  <c r="B7" i="4" l="1"/>
  <c r="G6" i="7"/>
  <c r="B9" i="7"/>
  <c r="G7" i="8"/>
  <c r="B6" i="6"/>
  <c r="F8" i="5"/>
  <c r="F6" i="4"/>
  <c r="B9" i="6"/>
  <c r="G9" i="6"/>
  <c r="F6" i="5"/>
  <c r="F7" i="7"/>
  <c r="G9" i="4"/>
  <c r="F9" i="4"/>
  <c r="B6" i="5"/>
  <c r="G7" i="5"/>
  <c r="B8" i="5"/>
  <c r="B6" i="4"/>
  <c r="B9" i="5"/>
  <c r="B8" i="4"/>
  <c r="B9" i="4"/>
  <c r="B10" i="5"/>
  <c r="B8" i="7"/>
  <c r="I23" i="5"/>
  <c r="I17" i="4"/>
  <c r="I18" i="6"/>
  <c r="K15" i="3"/>
  <c r="I20" i="4" s="1"/>
  <c r="F7" i="5"/>
  <c r="K5" i="3"/>
  <c r="K9" i="3"/>
  <c r="K13" i="3"/>
  <c r="K17" i="3"/>
  <c r="K21" i="3"/>
  <c r="G6" i="4"/>
  <c r="F7" i="4"/>
  <c r="G8" i="5"/>
  <c r="F9" i="5"/>
  <c r="F6" i="6"/>
  <c r="G7" i="7"/>
  <c r="F8" i="7"/>
  <c r="B6" i="8"/>
  <c r="G7" i="4"/>
  <c r="F8" i="4"/>
  <c r="G9" i="5"/>
  <c r="F10" i="5"/>
  <c r="G6" i="6"/>
  <c r="F7" i="6"/>
  <c r="G8" i="7"/>
  <c r="F9" i="7"/>
  <c r="B7" i="8"/>
  <c r="G6" i="5"/>
  <c r="H6" i="5" s="1"/>
  <c r="K6" i="3"/>
  <c r="K18" i="3"/>
  <c r="D9" i="5" s="1"/>
  <c r="K26" i="3"/>
  <c r="G8" i="4"/>
  <c r="B7" i="5"/>
  <c r="G10" i="5"/>
  <c r="G7" i="6"/>
  <c r="F8" i="6"/>
  <c r="B6" i="7"/>
  <c r="G9" i="7"/>
  <c r="G8" i="6"/>
  <c r="F9" i="6"/>
  <c r="B7" i="7"/>
  <c r="K7" i="3"/>
  <c r="K11" i="3"/>
  <c r="I18" i="4" s="1"/>
  <c r="K23" i="3"/>
  <c r="D7" i="6" s="1"/>
  <c r="K31" i="3"/>
  <c r="I24" i="5" s="1"/>
  <c r="F6" i="8"/>
  <c r="B7" i="6"/>
  <c r="G6" i="8"/>
  <c r="F7" i="8"/>
  <c r="B8" i="6"/>
  <c r="F6" i="7"/>
  <c r="K8" i="3"/>
  <c r="K24" i="3"/>
  <c r="H6" i="7" l="1"/>
  <c r="H7" i="8"/>
  <c r="H6" i="4"/>
  <c r="H9" i="6"/>
  <c r="H7" i="7"/>
  <c r="H8" i="5"/>
  <c r="H9" i="4"/>
  <c r="H8" i="6"/>
  <c r="H9" i="7"/>
  <c r="H7" i="5"/>
  <c r="H8" i="4"/>
  <c r="H7" i="4"/>
  <c r="D8" i="4"/>
  <c r="I16" i="4"/>
  <c r="D9" i="4"/>
  <c r="D7" i="8"/>
  <c r="C7" i="8"/>
  <c r="D6" i="8"/>
  <c r="C6" i="8"/>
  <c r="I13" i="8"/>
  <c r="D10" i="5"/>
  <c r="I18" i="5"/>
  <c r="C8" i="6"/>
  <c r="C7" i="6"/>
  <c r="I7" i="6" s="1"/>
  <c r="D6" i="6"/>
  <c r="C6" i="6"/>
  <c r="I15" i="6"/>
  <c r="C9" i="6"/>
  <c r="H8" i="7"/>
  <c r="C10" i="5"/>
  <c r="C9" i="5"/>
  <c r="C7" i="5"/>
  <c r="D6" i="5"/>
  <c r="C6" i="5"/>
  <c r="C8" i="5"/>
  <c r="I16" i="5"/>
  <c r="I16" i="6"/>
  <c r="D9" i="6"/>
  <c r="D8" i="6"/>
  <c r="H7" i="6"/>
  <c r="D7" i="7"/>
  <c r="I18" i="7"/>
  <c r="I21" i="5"/>
  <c r="D7" i="5"/>
  <c r="H6" i="6"/>
  <c r="D9" i="7"/>
  <c r="D8" i="7"/>
  <c r="I16" i="7"/>
  <c r="D7" i="4"/>
  <c r="C9" i="7"/>
  <c r="C8" i="7"/>
  <c r="D6" i="7"/>
  <c r="C6" i="7"/>
  <c r="C7" i="7"/>
  <c r="I15" i="7"/>
  <c r="H6" i="8"/>
  <c r="D8" i="5"/>
  <c r="I17" i="5"/>
  <c r="H10" i="5"/>
  <c r="H9" i="5"/>
  <c r="C9" i="4"/>
  <c r="C8" i="4"/>
  <c r="C7" i="4"/>
  <c r="D6" i="4"/>
  <c r="I15" i="4"/>
  <c r="C6" i="4"/>
  <c r="E7" i="6" l="1"/>
  <c r="E8" i="6"/>
  <c r="E7" i="5"/>
  <c r="E7" i="8"/>
  <c r="E7" i="7"/>
  <c r="E6" i="7"/>
  <c r="E6" i="8"/>
  <c r="I8" i="7"/>
  <c r="E8" i="7"/>
  <c r="I8" i="5"/>
  <c r="E8" i="5"/>
  <c r="I9" i="7"/>
  <c r="E9" i="7"/>
  <c r="I6" i="5"/>
  <c r="E6" i="5"/>
  <c r="I9" i="6"/>
  <c r="E9" i="6"/>
  <c r="I7" i="4"/>
  <c r="E7" i="4"/>
  <c r="I7" i="5"/>
  <c r="I6" i="6"/>
  <c r="E6" i="6"/>
  <c r="I6" i="8"/>
  <c r="I8" i="4"/>
  <c r="E8" i="4"/>
  <c r="I9" i="5"/>
  <c r="E9" i="5"/>
  <c r="I7" i="7"/>
  <c r="I10" i="5"/>
  <c r="E10" i="5"/>
  <c r="I7" i="8"/>
  <c r="I6" i="4"/>
  <c r="E6" i="4"/>
  <c r="I9" i="4"/>
  <c r="E9" i="4"/>
  <c r="I6" i="7"/>
  <c r="I8" i="6"/>
  <c r="J7" i="8" l="1"/>
  <c r="J6" i="8"/>
  <c r="J10" i="5"/>
  <c r="J9" i="5"/>
  <c r="J8" i="5"/>
  <c r="J7" i="5"/>
  <c r="J6" i="5"/>
  <c r="J9" i="6"/>
  <c r="J8" i="6"/>
  <c r="J6" i="6"/>
  <c r="J7" i="6"/>
  <c r="J8" i="7"/>
  <c r="J9" i="7"/>
  <c r="J7" i="7"/>
  <c r="J6" i="7"/>
  <c r="J9" i="4"/>
  <c r="J8" i="4"/>
  <c r="J7" i="4"/>
  <c r="J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G5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5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6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6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7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7" authorId="0" shapeId="0" xr:uid="{00000000-0006-0000-0200-000006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8" authorId="0" shapeId="0" xr:uid="{00000000-0006-0000-0200-000007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8" authorId="0" shapeId="0" xr:uid="{00000000-0006-0000-0200-000008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9" authorId="0" shapeId="0" xr:uid="{00000000-0006-0000-0200-000009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9" authorId="0" shapeId="0" xr:uid="{00000000-0006-0000-0200-00000A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0" authorId="0" shapeId="0" xr:uid="{00000000-0006-0000-0200-00000B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0" authorId="0" shapeId="0" xr:uid="{00000000-0006-0000-0200-00000C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1" authorId="0" shapeId="0" xr:uid="{00000000-0006-0000-0200-00000D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1" authorId="0" shapeId="0" xr:uid="{00000000-0006-0000-0200-00000E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2" authorId="0" shapeId="0" xr:uid="{00000000-0006-0000-0200-00000F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2" authorId="0" shapeId="0" xr:uid="{00000000-0006-0000-0200-000010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3" authorId="0" shapeId="0" xr:uid="{00000000-0006-0000-0200-00001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3" authorId="0" shapeId="0" xr:uid="{00000000-0006-0000-0200-00001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4" authorId="0" shapeId="0" xr:uid="{00000000-0006-0000-0200-00001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4" authorId="0" shapeId="0" xr:uid="{00000000-0006-0000-0200-00001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5" authorId="0" shapeId="0" xr:uid="{00000000-0006-0000-0200-000015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5" authorId="0" shapeId="0" xr:uid="{00000000-0006-0000-0200-000016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6" authorId="0" shapeId="0" xr:uid="{00000000-0006-0000-0200-000017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6" authorId="0" shapeId="0" xr:uid="{00000000-0006-0000-0200-000018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7" authorId="0" shapeId="0" xr:uid="{00000000-0006-0000-0200-000019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7" authorId="0" shapeId="0" xr:uid="{00000000-0006-0000-0200-00001A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8" authorId="0" shapeId="0" xr:uid="{00000000-0006-0000-0200-00001B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8" authorId="0" shapeId="0" xr:uid="{00000000-0006-0000-0200-00001C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9" authorId="0" shapeId="0" xr:uid="{00000000-0006-0000-0200-00001D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9" authorId="0" shapeId="0" xr:uid="{00000000-0006-0000-0200-00001E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20" authorId="0" shapeId="0" xr:uid="{00000000-0006-0000-0200-00001F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0" authorId="0" shapeId="0" xr:uid="{00000000-0006-0000-0200-000020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21" authorId="0" shapeId="0" xr:uid="{00000000-0006-0000-0200-00002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1" authorId="0" shapeId="0" xr:uid="{00000000-0006-0000-0200-00002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22" authorId="0" shapeId="0" xr:uid="{00000000-0006-0000-0200-00002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2" authorId="0" shapeId="0" xr:uid="{00000000-0006-0000-0200-00002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23" authorId="0" shapeId="0" xr:uid="{00000000-0006-0000-0200-000025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3" authorId="0" shapeId="0" xr:uid="{00000000-0006-0000-0200-000026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24" authorId="0" shapeId="0" xr:uid="{00000000-0006-0000-0200-000027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4" authorId="0" shapeId="0" xr:uid="{00000000-0006-0000-0200-000028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25" authorId="0" shapeId="0" xr:uid="{00000000-0006-0000-0200-000029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5" authorId="0" shapeId="0" xr:uid="{00000000-0006-0000-0200-00002A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26" authorId="0" shapeId="0" xr:uid="{00000000-0006-0000-0200-00002B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6" authorId="0" shapeId="0" xr:uid="{00000000-0006-0000-0200-00002C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27" authorId="0" shapeId="0" xr:uid="{00000000-0006-0000-0200-00002D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7" authorId="0" shapeId="0" xr:uid="{00000000-0006-0000-0200-00002E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28" authorId="0" shapeId="0" xr:uid="{00000000-0006-0000-0200-00002F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8" authorId="0" shapeId="0" xr:uid="{00000000-0006-0000-0200-000030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29" authorId="0" shapeId="0" xr:uid="{00000000-0006-0000-0200-00003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9" authorId="0" shapeId="0" xr:uid="{00000000-0006-0000-0200-00003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30" authorId="0" shapeId="0" xr:uid="{00000000-0006-0000-0200-00003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30" authorId="0" shapeId="0" xr:uid="{00000000-0006-0000-0200-00003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31" authorId="0" shapeId="0" xr:uid="{00000000-0006-0000-0200-000035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31" authorId="0" shapeId="0" xr:uid="{00000000-0006-0000-0200-000036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32" authorId="0" shapeId="0" xr:uid="{00000000-0006-0000-0200-000037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32" authorId="0" shapeId="0" xr:uid="{00000000-0006-0000-0200-000038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33" authorId="0" shapeId="0" xr:uid="{00000000-0006-0000-0200-000039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33" authorId="0" shapeId="0" xr:uid="{00000000-0006-0000-0200-00003A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34" authorId="0" shapeId="0" xr:uid="{00000000-0006-0000-0200-00003B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34" authorId="0" shapeId="0" xr:uid="{00000000-0006-0000-0200-00003C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</commentList>
</comments>
</file>

<file path=xl/sharedStrings.xml><?xml version="1.0" encoding="utf-8"?>
<sst xmlns="http://schemas.openxmlformats.org/spreadsheetml/2006/main" count="653" uniqueCount="141">
  <si>
    <t>How to use</t>
  </si>
  <si>
    <t>1. Enter each game score on the Score Entry sheet in the blue cells only.</t>
  </si>
  <si>
    <t>2. Ladders update automatically on the grade sheets.</t>
  </si>
  <si>
    <t>3. Ranking uses Points first, then Points Difference.</t>
  </si>
  <si>
    <t>4. Points system is set to Win = 2, Draw = 1, Loss = 0.</t>
  </si>
  <si>
    <t>5. U16 is a 2-game series between Auckland and Hutt Valley.</t>
  </si>
  <si>
    <t>Grade</t>
  </si>
  <si>
    <t>Teams</t>
  </si>
  <si>
    <t>Matches</t>
  </si>
  <si>
    <t>U8</t>
  </si>
  <si>
    <t>Auckland, Hutt Valley Yellow, Hutt Valley Green, Porirua</t>
  </si>
  <si>
    <t>U10</t>
  </si>
  <si>
    <t>Porirua, Hutt Valley Green, Hutt Valley Yellow, Rotorua, Auckland</t>
  </si>
  <si>
    <t>U12</t>
  </si>
  <si>
    <t>Hutt Valley, Porirua, AKL Blue, AKL White</t>
  </si>
  <si>
    <t>U14</t>
  </si>
  <si>
    <t>Porirua, Auckland, Hutt Valley, Rotorua</t>
  </si>
  <si>
    <t>U16</t>
  </si>
  <si>
    <t>Auckland, Hutt Valley</t>
  </si>
  <si>
    <t>Round</t>
  </si>
  <si>
    <t>Time</t>
  </si>
  <si>
    <t>Mini Mod 1</t>
  </si>
  <si>
    <t>Mini Mod 2</t>
  </si>
  <si>
    <t>Field 1</t>
  </si>
  <si>
    <t>Field 2</t>
  </si>
  <si>
    <t>Field 3</t>
  </si>
  <si>
    <t>Field 4</t>
  </si>
  <si>
    <t>10:30 – 11:00</t>
  </si>
  <si>
    <t>U8 Auckland vs Hutt Valley Yellow</t>
  </si>
  <si>
    <t>U8 Hutt Valley Green vs Porirua</t>
  </si>
  <si>
    <t>Mini Mod</t>
  </si>
  <si>
    <t>U16 Auckland vs Hutt Valley</t>
  </si>
  <si>
    <t>U14 Porirua vs Auckland</t>
  </si>
  <si>
    <t>U14 Hutt Valley vs Rotorua</t>
  </si>
  <si>
    <t>11:15 – 11:45</t>
  </si>
  <si>
    <t>U8 Hutt Valley Yellow vs Porirua</t>
  </si>
  <si>
    <t>U8 Auckland vs Hutt Valley Green</t>
  </si>
  <si>
    <t>—</t>
  </si>
  <si>
    <t>U14 Porirua vs Hutt Valley</t>
  </si>
  <si>
    <t>U14 Auckland vs Rotorua</t>
  </si>
  <si>
    <t>12:00 – 12:30</t>
  </si>
  <si>
    <t>U8 Auckland vs Porirua</t>
  </si>
  <si>
    <t>U8 Hutt Valley Yellow vs Hutt Valley Green</t>
  </si>
  <si>
    <t>12:45 – 13:15</t>
  </si>
  <si>
    <t/>
  </si>
  <si>
    <t>U10 Porirua vs Hutt Valley Green</t>
  </si>
  <si>
    <t>U10 Hutt Valley Yellow vs Rotorua</t>
  </si>
  <si>
    <t>U14 Porirua vs Rotorua</t>
  </si>
  <si>
    <t>U14 Auckland vs Hutt Valley</t>
  </si>
  <si>
    <t>13:30 – 14:00</t>
  </si>
  <si>
    <t>U10 Auckland vs Hutt Valley Green</t>
  </si>
  <si>
    <t>U10 Porirua vs Hutt Valley Yellow</t>
  </si>
  <si>
    <t>U12 Hutt Valley vs Porirua</t>
  </si>
  <si>
    <t>U12 AKL Blue vs AKL White</t>
  </si>
  <si>
    <t>14:15 – 14:45</t>
  </si>
  <si>
    <t>U10 Auckland vs Rotorua</t>
  </si>
  <si>
    <t>U10 Hutt Valley Green vs Hutt Valley Yellow</t>
  </si>
  <si>
    <t>U12 Hutt Valley vs AKL Blue</t>
  </si>
  <si>
    <t>U12 Porirua vs AKL White</t>
  </si>
  <si>
    <t>15:00 – 15:30</t>
  </si>
  <si>
    <t>U10 Auckland vs Hutt Valley Yellow</t>
  </si>
  <si>
    <t>U10 Rotorua vs Porirua</t>
  </si>
  <si>
    <t>15:45 – 16:15</t>
  </si>
  <si>
    <t>U10 Auckland vs Porirua</t>
  </si>
  <si>
    <t>U10 Rotorua vs Hutt Valley Green</t>
  </si>
  <si>
    <t>U12 Hutt Valley vs AKL White</t>
  </si>
  <si>
    <t>U12 Porirua vs AKL Blue</t>
  </si>
  <si>
    <t>Enter final scores in the blue cells only</t>
  </si>
  <si>
    <t>Match ID</t>
  </si>
  <si>
    <t>Venue</t>
  </si>
  <si>
    <t>Team 1</t>
  </si>
  <si>
    <t>Team 1 Score</t>
  </si>
  <si>
    <t>Team 2 Score</t>
  </si>
  <si>
    <t>Team 2</t>
  </si>
  <si>
    <t>Completed</t>
  </si>
  <si>
    <t>Winner / Result</t>
  </si>
  <si>
    <t>Notes</t>
  </si>
  <si>
    <t>M01</t>
  </si>
  <si>
    <t>Auckland</t>
  </si>
  <si>
    <t>Hutt Valley Yellow</t>
  </si>
  <si>
    <t>M02</t>
  </si>
  <si>
    <t>Hutt Valley Green</t>
  </si>
  <si>
    <t>Porirua</t>
  </si>
  <si>
    <t>M03</t>
  </si>
  <si>
    <t>Hutt Valley</t>
  </si>
  <si>
    <t>M04</t>
  </si>
  <si>
    <t>M05</t>
  </si>
  <si>
    <t>Rotorua</t>
  </si>
  <si>
    <t>M06</t>
  </si>
  <si>
    <t>M07</t>
  </si>
  <si>
    <t>M08</t>
  </si>
  <si>
    <t>M09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</si>
  <si>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</si>
  <si>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</si>
  <si>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</si>
  <si>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</si>
  <si>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</si>
  <si>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</si>
  <si>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</si>
  <si>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</si>
  <si>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</si>
  <si>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</si>
  <si>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</si>
  <si>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AKL Blue</t>
  </si>
  <si>
    <t>AKL White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</si>
  <si>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</si>
  <si>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</si>
  <si>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</si>
  <si>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</si>
  <si>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</si>
  <si>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</si>
  <si>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</si>
  <si>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</si>
  <si>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</si>
  <si>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</si>
  <si>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Points: Win=2, Draw=1, Loss=0. Ranking: Points, then Diff.</t>
  </si>
  <si>
    <t>Team</t>
  </si>
  <si>
    <t>Played</t>
  </si>
  <si>
    <t>Wins</t>
  </si>
  <si>
    <t>Draws</t>
  </si>
  <si>
    <t>Losses</t>
  </si>
  <si>
    <t>For</t>
  </si>
  <si>
    <t>Against</t>
  </si>
  <si>
    <t>Diff</t>
  </si>
  <si>
    <t>Points</t>
  </si>
  <si>
    <t>Rank</t>
  </si>
  <si>
    <t>U8 Fixtures</t>
  </si>
  <si>
    <t>Score</t>
  </si>
  <si>
    <t>Result</t>
  </si>
  <si>
    <t>U10 Fixtures</t>
  </si>
  <si>
    <t>U12 Fixtures</t>
  </si>
  <si>
    <t>U14 Fixtures</t>
  </si>
  <si>
    <t>U16 Fixtures</t>
  </si>
  <si>
    <t>TEF Youth Tag Tournament Pack</t>
  </si>
  <si>
    <t>Youth Tag Score Entry</t>
  </si>
  <si>
    <t>Youth Tag U8 Ladder</t>
  </si>
  <si>
    <t>Youth Tag U10 Ladder</t>
  </si>
  <si>
    <t>Youth Tag U12 Ladder</t>
  </si>
  <si>
    <t>Youth Tag U14 Ladder</t>
  </si>
  <si>
    <t>Youth Tag U16 Ladder</t>
  </si>
  <si>
    <t>Friday Day 1- Youth Tag Master Draw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</si>
</sst>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name val="Calibri"/>
    </font>
    <font>
      <b/>
      <sz val="11"/>
      <color rgb="FFFFFFFF"/>
      <name val="Calibri"/>
    </font>
    <font>
      <sz val="11"/>
      <color rgb="FF000000"/>
      <name val="Calibri"/>
    </font>
    <font>
      <i/>
      <sz val="11"/>
      <color rgb="FF666666"/>
      <name val="Calibri"/>
    </font>
    <font>
      <sz val="11"/>
      <color rgb="FF0000FF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CE6F1"/>
      </patternFill>
    </fill>
    <fill>
      <patternFill patternType="solid">
        <fgColor rgb="FFE2F0D9"/>
      </patternFill>
    </fill>
    <fill>
      <patternFill patternType="solid">
        <fgColor rgb="FFFFF2CC"/>
      </patternFill>
    </fill>
    <fill>
      <patternFill patternType="solid">
        <fgColor rgb="FFFCE4D6"/>
      </patternFill>
    </fill>
    <fill>
      <patternFill patternType="solid">
        <fgColor rgb="FFE4DFEC"/>
      </patternFill>
    </fill>
    <fill>
      <patternFill patternType="solid">
        <fgColor rgb="FFE9EFF7"/>
      </patternFill>
    </fill>
    <fill>
      <patternFill patternType="solid">
        <fgColor rgb="FFEDEDED"/>
      </patternFill>
    </fill>
    <fill>
      <patternFill patternType="solid">
        <fgColor rgb="FFF3F4F6"/>
      </patternFill>
    </fill>
    <fill>
      <patternFill patternType="solid">
        <fgColor rgb="FFEAF2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4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5" fillId="0" borderId="1" xfId="0" applyFont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6" fillId="11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1" fillId="2" borderId="1" xfId="0" applyFont="1" applyFill="1" applyBorder="1"/>
    <xf numFmtId="0" fontId="0" fillId="0" borderId="2" xfId="0" applyBorder="1"/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E2F0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350520</xdr:colOff>
      <xdr:row>41</xdr:row>
      <xdr:rowOff>76200</xdr:rowOff>
    </xdr:to>
    <xdr:sp macro="" textlink="">
      <xdr:nvSpPr>
        <xdr:cNvPr id="1085" name="Text Box 61" hidden="1">
          <a:extLst>
            <a:ext uri="{FF2B5EF4-FFF2-40B4-BE49-F238E27FC236}">
              <a16:creationId xmlns:a16="http://schemas.microsoft.com/office/drawing/2014/main" id="{9E74E7A4-5BB5-D3F8-9A98-9E6AA7D6ECC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350520</xdr:colOff>
      <xdr:row>41</xdr:row>
      <xdr:rowOff>76200</xdr:rowOff>
    </xdr:to>
    <xdr:sp macro="" textlink="">
      <xdr:nvSpPr>
        <xdr:cNvPr id="2" name="AutoShape 61">
          <a:extLst>
            <a:ext uri="{FF2B5EF4-FFF2-40B4-BE49-F238E27FC236}">
              <a16:creationId xmlns:a16="http://schemas.microsoft.com/office/drawing/2014/main" id="{10BEB2F0-2976-E854-F3BA-E7D5701DD5C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350520</xdr:colOff>
      <xdr:row>41</xdr:row>
      <xdr:rowOff>76200</xdr:rowOff>
    </xdr:to>
    <xdr:sp macro="" textlink="">
      <xdr:nvSpPr>
        <xdr:cNvPr id="3" name="AutoShape 61">
          <a:extLst>
            <a:ext uri="{FF2B5EF4-FFF2-40B4-BE49-F238E27FC236}">
              <a16:creationId xmlns:a16="http://schemas.microsoft.com/office/drawing/2014/main" id="{0D2E75FB-66C5-275C-EF97-CB17C41272D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350520</xdr:colOff>
      <xdr:row>41</xdr:row>
      <xdr:rowOff>76200</xdr:rowOff>
    </xdr:to>
    <xdr:sp macro="" textlink="">
      <xdr:nvSpPr>
        <xdr:cNvPr id="4" name="AutoShape 61">
          <a:extLst>
            <a:ext uri="{FF2B5EF4-FFF2-40B4-BE49-F238E27FC236}">
              <a16:creationId xmlns:a16="http://schemas.microsoft.com/office/drawing/2014/main" id="{2B84C8A1-B159-8A35-3A53-CF8B673AF51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350520</xdr:colOff>
      <xdr:row>41</xdr:row>
      <xdr:rowOff>76200</xdr:rowOff>
    </xdr:to>
    <xdr:sp macro="" textlink="">
      <xdr:nvSpPr>
        <xdr:cNvPr id="5" name="AutoShape 61">
          <a:extLst>
            <a:ext uri="{FF2B5EF4-FFF2-40B4-BE49-F238E27FC236}">
              <a16:creationId xmlns:a16="http://schemas.microsoft.com/office/drawing/2014/main" id="{0BB7648F-14EB-BA87-B773-4E7676FE2C5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coreEntryTable" displayName="ScoreEntryTable" ref="A4:L34">
  <autoFilter ref="A4:L34" xr:uid="{00000000-0009-0000-0100-000001000000}"/>
  <tableColumns count="12">
    <tableColumn id="1" xr3:uid="{00000000-0010-0000-0000-000001000000}" name="Match ID"/>
    <tableColumn id="2" xr3:uid="{00000000-0010-0000-0000-000002000000}" name="Grade"/>
    <tableColumn id="3" xr3:uid="{00000000-0010-0000-0000-000003000000}" name="Round"/>
    <tableColumn id="4" xr3:uid="{00000000-0010-0000-0000-000004000000}" name="Time"/>
    <tableColumn id="5" xr3:uid="{00000000-0010-0000-0000-000005000000}" name="Venue"/>
    <tableColumn id="6" xr3:uid="{00000000-0010-0000-0000-000006000000}" name="Team 1"/>
    <tableColumn id="7" xr3:uid="{00000000-0010-0000-0000-000007000000}" name="Team 1 Score"/>
    <tableColumn id="8" xr3:uid="{00000000-0010-0000-0000-000008000000}" name="Team 2 Score"/>
    <tableColumn id="9" xr3:uid="{00000000-0010-0000-0000-000009000000}" name="Team 2"/>
    <tableColumn id="10" xr3:uid="{00000000-0010-0000-0000-00000A000000}" name="Completed"/>
    <tableColumn id="11" xr3:uid="{00000000-0010-0000-0000-00000B000000}" name="Winner / Result"/>
    <tableColumn id="12" xr3:uid="{00000000-0010-0000-0000-00000C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4.4" x14ac:dyDescent="0.3"/>
  <cols>
    <col min="1" max="1" width="15" customWidth="1"/>
    <col min="2" max="2" width="60" customWidth="1"/>
    <col min="3" max="3" width="12" customWidth="1"/>
  </cols>
  <sheetData>
    <row r="1" spans="1:6" ht="18" x14ac:dyDescent="0.35">
      <c r="A1" s="35" t="s">
        <v>133</v>
      </c>
      <c r="B1" s="36"/>
      <c r="C1" s="36"/>
      <c r="D1" s="36"/>
      <c r="E1" s="36"/>
      <c r="F1" s="36"/>
    </row>
    <row r="2" spans="1:6" x14ac:dyDescent="0.3">
      <c r="A2" s="1" t="s">
        <v>0</v>
      </c>
    </row>
    <row r="3" spans="1:6" x14ac:dyDescent="0.3">
      <c r="A3" s="2" t="s">
        <v>1</v>
      </c>
    </row>
    <row r="4" spans="1:6" x14ac:dyDescent="0.3">
      <c r="A4" s="2" t="s">
        <v>2</v>
      </c>
    </row>
    <row r="5" spans="1:6" x14ac:dyDescent="0.3">
      <c r="A5" s="2" t="s">
        <v>3</v>
      </c>
    </row>
    <row r="6" spans="1:6" x14ac:dyDescent="0.3">
      <c r="A6" s="2" t="s">
        <v>4</v>
      </c>
    </row>
    <row r="7" spans="1:6" x14ac:dyDescent="0.3">
      <c r="A7" s="2" t="s">
        <v>5</v>
      </c>
    </row>
    <row r="10" spans="1:6" x14ac:dyDescent="0.3">
      <c r="A10" s="3" t="s">
        <v>6</v>
      </c>
      <c r="B10" s="3" t="s">
        <v>7</v>
      </c>
      <c r="C10" s="3" t="s">
        <v>8</v>
      </c>
    </row>
    <row r="11" spans="1:6" x14ac:dyDescent="0.3">
      <c r="A11" s="4" t="s">
        <v>9</v>
      </c>
      <c r="B11" s="2" t="s">
        <v>10</v>
      </c>
      <c r="C11" s="2">
        <v>6</v>
      </c>
    </row>
    <row r="12" spans="1:6" x14ac:dyDescent="0.3">
      <c r="A12" s="5" t="s">
        <v>11</v>
      </c>
      <c r="B12" s="2" t="s">
        <v>12</v>
      </c>
      <c r="C12" s="2">
        <v>10</v>
      </c>
    </row>
    <row r="13" spans="1:6" x14ac:dyDescent="0.3">
      <c r="A13" s="6" t="s">
        <v>13</v>
      </c>
      <c r="B13" s="2" t="s">
        <v>14</v>
      </c>
      <c r="C13" s="2">
        <v>6</v>
      </c>
    </row>
    <row r="14" spans="1:6" x14ac:dyDescent="0.3">
      <c r="A14" s="7" t="s">
        <v>15</v>
      </c>
      <c r="B14" s="2" t="s">
        <v>16</v>
      </c>
      <c r="C14" s="2">
        <v>6</v>
      </c>
    </row>
    <row r="15" spans="1:6" x14ac:dyDescent="0.3">
      <c r="A15" s="8" t="s">
        <v>17</v>
      </c>
      <c r="B15" s="2" t="s">
        <v>18</v>
      </c>
      <c r="C15" s="2">
        <v>2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zoomScale="70" zoomScaleNormal="70" workbookViewId="0">
      <selection sqref="A1:H1"/>
    </sheetView>
  </sheetViews>
  <sheetFormatPr defaultRowHeight="14.4" x14ac:dyDescent="0.3"/>
  <cols>
    <col min="1" max="1" width="10" customWidth="1"/>
    <col min="2" max="2" width="18" customWidth="1"/>
    <col min="3" max="4" width="32" customWidth="1"/>
    <col min="5" max="8" width="28" customWidth="1"/>
  </cols>
  <sheetData>
    <row r="1" spans="1:8" ht="18" x14ac:dyDescent="0.35">
      <c r="A1" s="37" t="s">
        <v>140</v>
      </c>
      <c r="B1" s="37"/>
      <c r="C1" s="37"/>
      <c r="D1" s="37"/>
      <c r="E1" s="37"/>
      <c r="F1" s="37"/>
      <c r="G1" s="37"/>
      <c r="H1" s="37"/>
    </row>
    <row r="3" spans="1:8" x14ac:dyDescent="0.3">
      <c r="A3" s="3" t="s">
        <v>19</v>
      </c>
      <c r="B3" s="3" t="s">
        <v>20</v>
      </c>
      <c r="C3" s="3" t="s">
        <v>21</v>
      </c>
      <c r="D3" s="3" t="s">
        <v>22</v>
      </c>
      <c r="E3" s="3" t="s">
        <v>23</v>
      </c>
      <c r="F3" s="3" t="s">
        <v>24</v>
      </c>
      <c r="G3" s="3" t="s">
        <v>25</v>
      </c>
      <c r="H3" s="3" t="s">
        <v>26</v>
      </c>
    </row>
    <row r="4" spans="1:8" ht="27.15" customHeight="1" x14ac:dyDescent="0.3">
      <c r="A4" s="9">
        <v>1</v>
      </c>
      <c r="B4" s="10" t="s">
        <v>27</v>
      </c>
      <c r="C4" s="11" t="s">
        <v>28</v>
      </c>
      <c r="D4" s="11" t="s">
        <v>29</v>
      </c>
      <c r="E4" s="12" t="s">
        <v>30</v>
      </c>
      <c r="F4" s="13" t="s">
        <v>31</v>
      </c>
      <c r="G4" s="14" t="s">
        <v>32</v>
      </c>
      <c r="H4" s="14" t="s">
        <v>33</v>
      </c>
    </row>
    <row r="5" spans="1:8" ht="27.15" customHeight="1" x14ac:dyDescent="0.3">
      <c r="A5" s="9">
        <v>2</v>
      </c>
      <c r="B5" s="10" t="s">
        <v>34</v>
      </c>
      <c r="C5" s="11" t="s">
        <v>35</v>
      </c>
      <c r="D5" s="11" t="s">
        <v>36</v>
      </c>
      <c r="E5" s="12" t="s">
        <v>30</v>
      </c>
      <c r="F5" s="15" t="s">
        <v>37</v>
      </c>
      <c r="G5" s="14" t="s">
        <v>38</v>
      </c>
      <c r="H5" s="14" t="s">
        <v>39</v>
      </c>
    </row>
    <row r="6" spans="1:8" ht="27.15" customHeight="1" x14ac:dyDescent="0.3">
      <c r="A6" s="9">
        <v>3</v>
      </c>
      <c r="B6" s="10" t="s">
        <v>40</v>
      </c>
      <c r="C6" s="11" t="s">
        <v>41</v>
      </c>
      <c r="D6" s="11" t="s">
        <v>42</v>
      </c>
      <c r="E6" s="12" t="s">
        <v>30</v>
      </c>
      <c r="F6" s="13" t="s">
        <v>31</v>
      </c>
      <c r="G6" s="15" t="s">
        <v>37</v>
      </c>
      <c r="H6" s="15" t="s">
        <v>37</v>
      </c>
    </row>
    <row r="7" spans="1:8" ht="27.15" customHeight="1" x14ac:dyDescent="0.3">
      <c r="A7" s="9">
        <v>5</v>
      </c>
      <c r="B7" s="10" t="s">
        <v>43</v>
      </c>
      <c r="C7" s="15" t="s">
        <v>44</v>
      </c>
      <c r="D7" s="15" t="s">
        <v>44</v>
      </c>
      <c r="E7" s="16" t="s">
        <v>45</v>
      </c>
      <c r="F7" s="16" t="s">
        <v>46</v>
      </c>
      <c r="G7" s="14" t="s">
        <v>47</v>
      </c>
      <c r="H7" s="14" t="s">
        <v>48</v>
      </c>
    </row>
    <row r="8" spans="1:8" ht="27.15" customHeight="1" x14ac:dyDescent="0.3">
      <c r="A8" s="9">
        <v>6</v>
      </c>
      <c r="B8" s="10" t="s">
        <v>49</v>
      </c>
      <c r="C8" s="15" t="s">
        <v>44</v>
      </c>
      <c r="D8" s="15" t="s">
        <v>44</v>
      </c>
      <c r="E8" s="16" t="s">
        <v>50</v>
      </c>
      <c r="F8" s="16" t="s">
        <v>51</v>
      </c>
      <c r="G8" s="17" t="s">
        <v>52</v>
      </c>
      <c r="H8" s="17" t="s">
        <v>53</v>
      </c>
    </row>
    <row r="9" spans="1:8" ht="27.15" customHeight="1" x14ac:dyDescent="0.3">
      <c r="A9" s="9">
        <v>7</v>
      </c>
      <c r="B9" s="10" t="s">
        <v>54</v>
      </c>
      <c r="C9" s="15" t="s">
        <v>44</v>
      </c>
      <c r="D9" s="15" t="s">
        <v>44</v>
      </c>
      <c r="E9" s="16" t="s">
        <v>55</v>
      </c>
      <c r="F9" s="16" t="s">
        <v>56</v>
      </c>
      <c r="G9" s="17" t="s">
        <v>57</v>
      </c>
      <c r="H9" s="17" t="s">
        <v>58</v>
      </c>
    </row>
    <row r="10" spans="1:8" ht="27.15" customHeight="1" x14ac:dyDescent="0.3">
      <c r="A10" s="9">
        <v>8</v>
      </c>
      <c r="B10" s="10" t="s">
        <v>59</v>
      </c>
      <c r="C10" s="15" t="s">
        <v>44</v>
      </c>
      <c r="D10" s="15" t="s">
        <v>44</v>
      </c>
      <c r="E10" s="16" t="s">
        <v>60</v>
      </c>
      <c r="F10" s="16" t="s">
        <v>61</v>
      </c>
      <c r="G10" s="15" t="s">
        <v>37</v>
      </c>
      <c r="H10" s="15" t="s">
        <v>37</v>
      </c>
    </row>
    <row r="11" spans="1:8" ht="27.15" customHeight="1" x14ac:dyDescent="0.3">
      <c r="A11" s="9">
        <v>9</v>
      </c>
      <c r="B11" s="10" t="s">
        <v>62</v>
      </c>
      <c r="C11" s="15" t="s">
        <v>44</v>
      </c>
      <c r="D11" s="15" t="s">
        <v>44</v>
      </c>
      <c r="E11" s="16" t="s">
        <v>63</v>
      </c>
      <c r="F11" s="16" t="s">
        <v>64</v>
      </c>
      <c r="G11" s="17" t="s">
        <v>65</v>
      </c>
      <c r="H11" s="17" t="s">
        <v>66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"/>
  <sheetViews>
    <sheetView tabSelected="1" topLeftCell="A21" workbookViewId="0">
      <selection activeCell="F17" sqref="F17"/>
    </sheetView>
  </sheetViews>
  <sheetFormatPr defaultRowHeight="14.4" x14ac:dyDescent="0.3"/>
  <cols>
    <col min="1" max="2" width="10" customWidth="1"/>
    <col min="3" max="3" width="8" customWidth="1"/>
    <col min="4" max="4" width="16" customWidth="1"/>
    <col min="5" max="5" width="14" customWidth="1"/>
    <col min="6" max="6" width="24" customWidth="1"/>
    <col min="7" max="8" width="12" customWidth="1"/>
    <col min="9" max="9" width="24" customWidth="1"/>
    <col min="10" max="10" width="11" customWidth="1"/>
    <col min="11" max="11" width="22" customWidth="1"/>
    <col min="12" max="12" width="18" customWidth="1"/>
  </cols>
  <sheetData>
    <row r="1" spans="1:12" ht="18" x14ac:dyDescent="0.35">
      <c r="A1" s="35" t="s">
        <v>134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x14ac:dyDescent="0.3">
      <c r="A2" s="18" t="s">
        <v>67</v>
      </c>
    </row>
    <row r="4" spans="1:12" x14ac:dyDescent="0.3">
      <c r="A4" s="3" t="s">
        <v>68</v>
      </c>
      <c r="B4" s="3" t="s">
        <v>6</v>
      </c>
      <c r="C4" s="3" t="s">
        <v>19</v>
      </c>
      <c r="D4" s="3" t="s">
        <v>20</v>
      </c>
      <c r="E4" s="3" t="s">
        <v>69</v>
      </c>
      <c r="F4" s="3" t="s">
        <v>70</v>
      </c>
      <c r="G4" s="3" t="s">
        <v>71</v>
      </c>
      <c r="H4" s="3" t="s">
        <v>72</v>
      </c>
      <c r="I4" s="3" t="s">
        <v>73</v>
      </c>
      <c r="J4" s="3" t="s">
        <v>74</v>
      </c>
      <c r="K4" s="3" t="s">
        <v>75</v>
      </c>
      <c r="L4" s="3" t="s">
        <v>76</v>
      </c>
    </row>
    <row r="5" spans="1:12" x14ac:dyDescent="0.3">
      <c r="A5" s="19" t="s">
        <v>77</v>
      </c>
      <c r="B5" s="19" t="s">
        <v>9</v>
      </c>
      <c r="C5" s="19">
        <v>1</v>
      </c>
      <c r="D5" s="20" t="s">
        <v>27</v>
      </c>
      <c r="E5" s="19" t="s">
        <v>21</v>
      </c>
      <c r="F5" s="20" t="s">
        <v>78</v>
      </c>
      <c r="G5" s="21" t="s">
        <v>44</v>
      </c>
      <c r="H5" s="21" t="s">
        <v>44</v>
      </c>
      <c r="I5" s="20" t="s">
        <v>79</v>
      </c>
      <c r="J5" s="22">
        <f t="shared" ref="J5:J34" si="0">IF(AND(ISNUMBER(G5),ISNUMBER(H5)),1,0)</f>
        <v>0</v>
      </c>
      <c r="K5" s="23" t="str">
        <f t="shared" ref="K5:K34" si="1">IF(J5=0,"",IF(G5=H5,"Draw",IF(G5&gt;H5,F5,I5)))</f>
        <v/>
      </c>
      <c r="L5" s="24" t="s">
        <v>44</v>
      </c>
    </row>
    <row r="6" spans="1:12" x14ac:dyDescent="0.3">
      <c r="A6" s="19" t="s">
        <v>80</v>
      </c>
      <c r="B6" s="19" t="s">
        <v>9</v>
      </c>
      <c r="C6" s="19">
        <v>1</v>
      </c>
      <c r="D6" s="20" t="s">
        <v>27</v>
      </c>
      <c r="E6" s="19" t="s">
        <v>22</v>
      </c>
      <c r="F6" s="20" t="s">
        <v>81</v>
      </c>
      <c r="G6" s="21" t="s">
        <v>44</v>
      </c>
      <c r="H6" s="21" t="s">
        <v>44</v>
      </c>
      <c r="I6" s="20" t="s">
        <v>82</v>
      </c>
      <c r="J6" s="22">
        <f t="shared" si="0"/>
        <v>0</v>
      </c>
      <c r="K6" s="23" t="str">
        <f t="shared" si="1"/>
        <v/>
      </c>
      <c r="L6" s="24" t="s">
        <v>44</v>
      </c>
    </row>
    <row r="7" spans="1:12" x14ac:dyDescent="0.3">
      <c r="A7" s="25" t="s">
        <v>83</v>
      </c>
      <c r="B7" s="25" t="s">
        <v>17</v>
      </c>
      <c r="C7" s="25">
        <v>1</v>
      </c>
      <c r="D7" s="26" t="s">
        <v>27</v>
      </c>
      <c r="E7" s="25" t="s">
        <v>24</v>
      </c>
      <c r="F7" s="26" t="s">
        <v>78</v>
      </c>
      <c r="G7" s="21" t="s">
        <v>44</v>
      </c>
      <c r="H7" s="21" t="s">
        <v>44</v>
      </c>
      <c r="I7" s="26" t="s">
        <v>84</v>
      </c>
      <c r="J7" s="22">
        <f t="shared" si="0"/>
        <v>0</v>
      </c>
      <c r="K7" s="23" t="str">
        <f t="shared" si="1"/>
        <v/>
      </c>
      <c r="L7" s="24" t="s">
        <v>44</v>
      </c>
    </row>
    <row r="8" spans="1:12" x14ac:dyDescent="0.3">
      <c r="A8" s="27" t="s">
        <v>85</v>
      </c>
      <c r="B8" s="27" t="s">
        <v>15</v>
      </c>
      <c r="C8" s="27">
        <v>1</v>
      </c>
      <c r="D8" s="28" t="s">
        <v>27</v>
      </c>
      <c r="E8" s="27" t="s">
        <v>25</v>
      </c>
      <c r="F8" s="28" t="s">
        <v>82</v>
      </c>
      <c r="G8" s="21" t="s">
        <v>44</v>
      </c>
      <c r="H8" s="21" t="s">
        <v>44</v>
      </c>
      <c r="I8" s="28" t="s">
        <v>78</v>
      </c>
      <c r="J8" s="22">
        <f t="shared" si="0"/>
        <v>0</v>
      </c>
      <c r="K8" s="23" t="str">
        <f t="shared" si="1"/>
        <v/>
      </c>
      <c r="L8" s="24" t="s">
        <v>44</v>
      </c>
    </row>
    <row r="9" spans="1:12" x14ac:dyDescent="0.3">
      <c r="A9" s="27" t="s">
        <v>86</v>
      </c>
      <c r="B9" s="27" t="s">
        <v>15</v>
      </c>
      <c r="C9" s="27">
        <v>1</v>
      </c>
      <c r="D9" s="28" t="s">
        <v>27</v>
      </c>
      <c r="E9" s="27" t="s">
        <v>26</v>
      </c>
      <c r="F9" s="28" t="s">
        <v>84</v>
      </c>
      <c r="G9" s="21" t="s">
        <v>44</v>
      </c>
      <c r="H9" s="21" t="s">
        <v>44</v>
      </c>
      <c r="I9" s="28" t="s">
        <v>87</v>
      </c>
      <c r="J9" s="22">
        <f t="shared" si="0"/>
        <v>0</v>
      </c>
      <c r="K9" s="23" t="str">
        <f t="shared" si="1"/>
        <v/>
      </c>
      <c r="L9" s="24" t="s">
        <v>44</v>
      </c>
    </row>
    <row r="10" spans="1:12" x14ac:dyDescent="0.3">
      <c r="A10" s="19" t="s">
        <v>88</v>
      </c>
      <c r="B10" s="19" t="s">
        <v>9</v>
      </c>
      <c r="C10" s="19">
        <v>2</v>
      </c>
      <c r="D10" s="20" t="s">
        <v>34</v>
      </c>
      <c r="E10" s="19" t="s">
        <v>21</v>
      </c>
      <c r="F10" s="20" t="s">
        <v>79</v>
      </c>
      <c r="G10" s="21" t="s">
        <v>44</v>
      </c>
      <c r="H10" s="21" t="s">
        <v>44</v>
      </c>
      <c r="I10" s="20" t="s">
        <v>82</v>
      </c>
      <c r="J10" s="22">
        <f t="shared" si="0"/>
        <v>0</v>
      </c>
      <c r="K10" s="23" t="str">
        <f t="shared" si="1"/>
        <v/>
      </c>
      <c r="L10" s="24" t="s">
        <v>44</v>
      </c>
    </row>
    <row r="11" spans="1:12" x14ac:dyDescent="0.3">
      <c r="A11" s="19" t="s">
        <v>89</v>
      </c>
      <c r="B11" s="19" t="s">
        <v>9</v>
      </c>
      <c r="C11" s="19">
        <v>2</v>
      </c>
      <c r="D11" s="20" t="s">
        <v>34</v>
      </c>
      <c r="E11" s="19" t="s">
        <v>22</v>
      </c>
      <c r="F11" s="20" t="s">
        <v>78</v>
      </c>
      <c r="G11" s="21" t="s">
        <v>44</v>
      </c>
      <c r="H11" s="21" t="s">
        <v>44</v>
      </c>
      <c r="I11" s="20" t="s">
        <v>81</v>
      </c>
      <c r="J11" s="22">
        <f t="shared" si="0"/>
        <v>0</v>
      </c>
      <c r="K11" s="23" t="str">
        <f t="shared" si="1"/>
        <v/>
      </c>
      <c r="L11" s="24" t="s">
        <v>44</v>
      </c>
    </row>
    <row r="12" spans="1:12" x14ac:dyDescent="0.3">
      <c r="A12" s="27" t="s">
        <v>90</v>
      </c>
      <c r="B12" s="27" t="s">
        <v>15</v>
      </c>
      <c r="C12" s="27">
        <v>2</v>
      </c>
      <c r="D12" s="28" t="s">
        <v>34</v>
      </c>
      <c r="E12" s="27" t="s">
        <v>25</v>
      </c>
      <c r="F12" s="28" t="s">
        <v>82</v>
      </c>
      <c r="G12" s="21" t="s">
        <v>44</v>
      </c>
      <c r="H12" s="21" t="s">
        <v>44</v>
      </c>
      <c r="I12" s="28" t="s">
        <v>84</v>
      </c>
      <c r="J12" s="22">
        <f t="shared" si="0"/>
        <v>0</v>
      </c>
      <c r="K12" s="23" t="str">
        <f t="shared" si="1"/>
        <v/>
      </c>
      <c r="L12" s="24" t="s">
        <v>44</v>
      </c>
    </row>
    <row r="13" spans="1:12" x14ac:dyDescent="0.3">
      <c r="A13" s="27" t="s">
        <v>91</v>
      </c>
      <c r="B13" s="27" t="s">
        <v>15</v>
      </c>
      <c r="C13" s="27">
        <v>2</v>
      </c>
      <c r="D13" s="28" t="s">
        <v>34</v>
      </c>
      <c r="E13" s="27" t="s">
        <v>26</v>
      </c>
      <c r="F13" s="28" t="s">
        <v>78</v>
      </c>
      <c r="G13" s="21" t="s">
        <v>44</v>
      </c>
      <c r="H13" s="21" t="s">
        <v>44</v>
      </c>
      <c r="I13" s="28" t="s">
        <v>87</v>
      </c>
      <c r="J13" s="22">
        <f t="shared" si="0"/>
        <v>0</v>
      </c>
      <c r="K13" s="23" t="str">
        <f t="shared" si="1"/>
        <v/>
      </c>
      <c r="L13" s="24" t="s">
        <v>44</v>
      </c>
    </row>
    <row r="14" spans="1:12" x14ac:dyDescent="0.3">
      <c r="A14" s="19" t="s">
        <v>92</v>
      </c>
      <c r="B14" s="19" t="s">
        <v>9</v>
      </c>
      <c r="C14" s="19">
        <v>3</v>
      </c>
      <c r="D14" s="20" t="s">
        <v>40</v>
      </c>
      <c r="E14" s="19" t="s">
        <v>21</v>
      </c>
      <c r="F14" s="20" t="s">
        <v>78</v>
      </c>
      <c r="G14" s="21" t="s">
        <v>44</v>
      </c>
      <c r="H14" s="21" t="s">
        <v>44</v>
      </c>
      <c r="I14" s="20" t="s">
        <v>82</v>
      </c>
      <c r="J14" s="22">
        <f t="shared" si="0"/>
        <v>0</v>
      </c>
      <c r="K14" s="23" t="str">
        <f t="shared" si="1"/>
        <v/>
      </c>
      <c r="L14" s="24" t="s">
        <v>44</v>
      </c>
    </row>
    <row r="15" spans="1:12" x14ac:dyDescent="0.3">
      <c r="A15" s="19" t="s">
        <v>93</v>
      </c>
      <c r="B15" s="19" t="s">
        <v>9</v>
      </c>
      <c r="C15" s="19">
        <v>3</v>
      </c>
      <c r="D15" s="20" t="s">
        <v>40</v>
      </c>
      <c r="E15" s="19" t="s">
        <v>22</v>
      </c>
      <c r="F15" s="20" t="s">
        <v>79</v>
      </c>
      <c r="G15" s="21" t="s">
        <v>44</v>
      </c>
      <c r="H15" s="21" t="s">
        <v>44</v>
      </c>
      <c r="I15" s="20" t="s">
        <v>81</v>
      </c>
      <c r="J15" s="22">
        <f t="shared" si="0"/>
        <v>0</v>
      </c>
      <c r="K15" s="23" t="str">
        <f t="shared" si="1"/>
        <v/>
      </c>
      <c r="L15" s="24" t="s">
        <v>44</v>
      </c>
    </row>
    <row r="16" spans="1:12" x14ac:dyDescent="0.3">
      <c r="A16" s="25" t="s">
        <v>94</v>
      </c>
      <c r="B16" s="25" t="s">
        <v>17</v>
      </c>
      <c r="C16" s="25">
        <v>3</v>
      </c>
      <c r="D16" s="26" t="s">
        <v>40</v>
      </c>
      <c r="E16" s="25" t="s">
        <v>24</v>
      </c>
      <c r="F16" s="26" t="s">
        <v>78</v>
      </c>
      <c r="G16" s="21" t="s">
        <v>44</v>
      </c>
      <c r="H16" s="21" t="s">
        <v>44</v>
      </c>
      <c r="I16" s="26" t="s">
        <v>84</v>
      </c>
      <c r="J16" s="22">
        <f t="shared" si="0"/>
        <v>0</v>
      </c>
      <c r="K16" s="23" t="str">
        <f t="shared" si="1"/>
        <v/>
      </c>
      <c r="L16" s="24" t="s">
        <v>44</v>
      </c>
    </row>
    <row r="17" spans="1:12" x14ac:dyDescent="0.3">
      <c r="A17" s="29" t="s">
        <v>95</v>
      </c>
      <c r="B17" s="29" t="s">
        <v>11</v>
      </c>
      <c r="C17" s="29">
        <v>5</v>
      </c>
      <c r="D17" s="30" t="s">
        <v>43</v>
      </c>
      <c r="E17" s="29" t="s">
        <v>23</v>
      </c>
      <c r="F17" s="34" t="s">
        <v>82</v>
      </c>
      <c r="G17" s="21" t="s">
        <v>44</v>
      </c>
      <c r="H17" s="21" t="s">
        <v>44</v>
      </c>
      <c r="I17" s="30" t="s">
        <v>81</v>
      </c>
      <c r="J17" s="22">
        <f t="shared" si="0"/>
        <v>0</v>
      </c>
      <c r="K17" s="23" t="str">
        <f t="shared" si="1"/>
        <v/>
      </c>
      <c r="L17" s="24" t="s">
        <v>44</v>
      </c>
    </row>
    <row r="18" spans="1:12" x14ac:dyDescent="0.3">
      <c r="A18" s="29" t="s">
        <v>96</v>
      </c>
      <c r="B18" s="29" t="s">
        <v>11</v>
      </c>
      <c r="C18" s="29">
        <v>5</v>
      </c>
      <c r="D18" s="30" t="s">
        <v>43</v>
      </c>
      <c r="E18" s="29" t="s">
        <v>24</v>
      </c>
      <c r="F18" s="30" t="s">
        <v>79</v>
      </c>
      <c r="G18" s="21" t="s">
        <v>44</v>
      </c>
      <c r="H18" s="21" t="s">
        <v>44</v>
      </c>
      <c r="I18" s="30" t="s">
        <v>87</v>
      </c>
      <c r="J18" s="22">
        <f t="shared" si="0"/>
        <v>0</v>
      </c>
      <c r="K18" s="23" t="str">
        <f t="shared" si="1"/>
        <v/>
      </c>
      <c r="L18" s="24" t="s">
        <v>44</v>
      </c>
    </row>
    <row r="19" spans="1:12" x14ac:dyDescent="0.3">
      <c r="A19" s="27" t="s">
        <v>97</v>
      </c>
      <c r="B19" s="27" t="s">
        <v>15</v>
      </c>
      <c r="C19" s="27">
        <v>5</v>
      </c>
      <c r="D19" s="28" t="s">
        <v>43</v>
      </c>
      <c r="E19" s="27" t="s">
        <v>25</v>
      </c>
      <c r="F19" s="28" t="s">
        <v>82</v>
      </c>
      <c r="G19" s="21" t="s">
        <v>44</v>
      </c>
      <c r="H19" s="21" t="s">
        <v>44</v>
      </c>
      <c r="I19" s="28" t="s">
        <v>87</v>
      </c>
      <c r="J19" s="22">
        <f t="shared" si="0"/>
        <v>0</v>
      </c>
      <c r="K19" s="23" t="str">
        <f t="shared" si="1"/>
        <v/>
      </c>
      <c r="L19" s="24" t="s">
        <v>44</v>
      </c>
    </row>
    <row r="20" spans="1:12" x14ac:dyDescent="0.3">
      <c r="A20" s="27" t="s">
        <v>98</v>
      </c>
      <c r="B20" s="27" t="s">
        <v>15</v>
      </c>
      <c r="C20" s="27">
        <v>5</v>
      </c>
      <c r="D20" s="28" t="s">
        <v>43</v>
      </c>
      <c r="E20" s="27" t="s">
        <v>26</v>
      </c>
      <c r="F20" s="28" t="s">
        <v>78</v>
      </c>
      <c r="G20" s="21" t="s">
        <v>44</v>
      </c>
      <c r="H20" s="21" t="s">
        <v>44</v>
      </c>
      <c r="I20" s="28" t="s">
        <v>84</v>
      </c>
      <c r="J20" s="22">
        <f t="shared" si="0"/>
        <v>0</v>
      </c>
      <c r="K20" s="23" t="str">
        <f t="shared" si="1"/>
        <v/>
      </c>
      <c r="L20" s="24" t="s">
        <v>44</v>
      </c>
    </row>
    <row r="21" spans="1:12" x14ac:dyDescent="0.3">
      <c r="A21" s="29" t="s">
        <v>99</v>
      </c>
      <c r="B21" s="29" t="s">
        <v>11</v>
      </c>
      <c r="C21" s="29">
        <v>6</v>
      </c>
      <c r="D21" s="30" t="s">
        <v>49</v>
      </c>
      <c r="E21" s="29" t="s">
        <v>23</v>
      </c>
      <c r="F21" s="30" t="s">
        <v>78</v>
      </c>
      <c r="G21" s="21" t="s">
        <v>44</v>
      </c>
      <c r="H21" s="21" t="s">
        <v>44</v>
      </c>
      <c r="I21" s="30" t="s">
        <v>81</v>
      </c>
      <c r="J21" s="22">
        <f t="shared" si="0"/>
        <v>0</v>
      </c>
      <c r="K21" s="23" t="str">
        <f t="shared" si="1"/>
        <v/>
      </c>
      <c r="L21" s="24" t="s">
        <v>44</v>
      </c>
    </row>
    <row r="22" spans="1:12" x14ac:dyDescent="0.3">
      <c r="A22" s="29" t="s">
        <v>100</v>
      </c>
      <c r="B22" s="29" t="s">
        <v>11</v>
      </c>
      <c r="C22" s="29">
        <v>6</v>
      </c>
      <c r="D22" s="30" t="s">
        <v>49</v>
      </c>
      <c r="E22" s="29" t="s">
        <v>24</v>
      </c>
      <c r="F22" s="30" t="s">
        <v>82</v>
      </c>
      <c r="G22" s="21" t="s">
        <v>44</v>
      </c>
      <c r="H22" s="21" t="s">
        <v>44</v>
      </c>
      <c r="I22" s="30" t="s">
        <v>79</v>
      </c>
      <c r="J22" s="22">
        <f t="shared" si="0"/>
        <v>0</v>
      </c>
      <c r="K22" s="23" t="str">
        <f t="shared" si="1"/>
        <v/>
      </c>
      <c r="L22" s="24" t="s">
        <v>44</v>
      </c>
    </row>
    <row r="23" spans="1:12" x14ac:dyDescent="0.3">
      <c r="A23" s="31" t="s">
        <v>101</v>
      </c>
      <c r="B23" s="31" t="s">
        <v>13</v>
      </c>
      <c r="C23" s="31">
        <v>6</v>
      </c>
      <c r="D23" s="24" t="s">
        <v>49</v>
      </c>
      <c r="E23" s="31" t="s">
        <v>25</v>
      </c>
      <c r="F23" s="24" t="s">
        <v>84</v>
      </c>
      <c r="G23" s="21" t="s">
        <v>44</v>
      </c>
      <c r="H23" s="21" t="s">
        <v>44</v>
      </c>
      <c r="I23" s="24" t="s">
        <v>82</v>
      </c>
      <c r="J23" s="22">
        <f t="shared" si="0"/>
        <v>0</v>
      </c>
      <c r="K23" s="23" t="str">
        <f t="shared" si="1"/>
        <v/>
      </c>
      <c r="L23" s="24" t="s">
        <v>44</v>
      </c>
    </row>
    <row r="24" spans="1:12" x14ac:dyDescent="0.3">
      <c r="A24" s="31" t="s">
        <v>102</v>
      </c>
      <c r="B24" s="31" t="s">
        <v>13</v>
      </c>
      <c r="C24" s="31">
        <v>6</v>
      </c>
      <c r="D24" s="24" t="s">
        <v>49</v>
      </c>
      <c r="E24" s="31" t="s">
        <v>26</v>
      </c>
      <c r="F24" s="24" t="s">
        <v>103</v>
      </c>
      <c r="G24" s="21" t="s">
        <v>44</v>
      </c>
      <c r="H24" s="21" t="s">
        <v>44</v>
      </c>
      <c r="I24" s="24" t="s">
        <v>104</v>
      </c>
      <c r="J24" s="22">
        <f t="shared" si="0"/>
        <v>0</v>
      </c>
      <c r="K24" s="23" t="str">
        <f t="shared" si="1"/>
        <v/>
      </c>
      <c r="L24" s="24" t="s">
        <v>44</v>
      </c>
    </row>
    <row r="25" spans="1:12" x14ac:dyDescent="0.3">
      <c r="A25" s="29" t="s">
        <v>105</v>
      </c>
      <c r="B25" s="29" t="s">
        <v>11</v>
      </c>
      <c r="C25" s="29">
        <v>7</v>
      </c>
      <c r="D25" s="30" t="s">
        <v>54</v>
      </c>
      <c r="E25" s="29" t="s">
        <v>23</v>
      </c>
      <c r="F25" s="30" t="s">
        <v>78</v>
      </c>
      <c r="G25" s="21" t="s">
        <v>44</v>
      </c>
      <c r="H25" s="21" t="s">
        <v>44</v>
      </c>
      <c r="I25" s="30" t="s">
        <v>87</v>
      </c>
      <c r="J25" s="22">
        <f t="shared" si="0"/>
        <v>0</v>
      </c>
      <c r="K25" s="23" t="str">
        <f t="shared" si="1"/>
        <v/>
      </c>
      <c r="L25" s="24" t="s">
        <v>44</v>
      </c>
    </row>
    <row r="26" spans="1:12" x14ac:dyDescent="0.3">
      <c r="A26" s="29" t="s">
        <v>106</v>
      </c>
      <c r="B26" s="29" t="s">
        <v>11</v>
      </c>
      <c r="C26" s="29">
        <v>7</v>
      </c>
      <c r="D26" s="30" t="s">
        <v>54</v>
      </c>
      <c r="E26" s="29" t="s">
        <v>24</v>
      </c>
      <c r="F26" s="30" t="s">
        <v>81</v>
      </c>
      <c r="G26" s="21" t="s">
        <v>44</v>
      </c>
      <c r="H26" s="21" t="s">
        <v>44</v>
      </c>
      <c r="I26" s="30" t="s">
        <v>79</v>
      </c>
      <c r="J26" s="22">
        <f t="shared" si="0"/>
        <v>0</v>
      </c>
      <c r="K26" s="23" t="str">
        <f t="shared" si="1"/>
        <v/>
      </c>
      <c r="L26" s="24" t="s">
        <v>44</v>
      </c>
    </row>
    <row r="27" spans="1:12" x14ac:dyDescent="0.3">
      <c r="A27" s="31" t="s">
        <v>107</v>
      </c>
      <c r="B27" s="31" t="s">
        <v>13</v>
      </c>
      <c r="C27" s="31">
        <v>7</v>
      </c>
      <c r="D27" s="24" t="s">
        <v>54</v>
      </c>
      <c r="E27" s="31" t="s">
        <v>25</v>
      </c>
      <c r="F27" s="24" t="s">
        <v>84</v>
      </c>
      <c r="G27" s="21" t="s">
        <v>44</v>
      </c>
      <c r="H27" s="21" t="s">
        <v>44</v>
      </c>
      <c r="I27" s="24" t="s">
        <v>103</v>
      </c>
      <c r="J27" s="22">
        <f t="shared" si="0"/>
        <v>0</v>
      </c>
      <c r="K27" s="23" t="str">
        <f t="shared" si="1"/>
        <v/>
      </c>
      <c r="L27" s="24" t="s">
        <v>44</v>
      </c>
    </row>
    <row r="28" spans="1:12" x14ac:dyDescent="0.3">
      <c r="A28" s="31" t="s">
        <v>108</v>
      </c>
      <c r="B28" s="31" t="s">
        <v>13</v>
      </c>
      <c r="C28" s="31">
        <v>7</v>
      </c>
      <c r="D28" s="24" t="s">
        <v>54</v>
      </c>
      <c r="E28" s="31" t="s">
        <v>26</v>
      </c>
      <c r="F28" s="24" t="s">
        <v>82</v>
      </c>
      <c r="G28" s="21" t="s">
        <v>44</v>
      </c>
      <c r="H28" s="21" t="s">
        <v>44</v>
      </c>
      <c r="I28" s="24" t="s">
        <v>104</v>
      </c>
      <c r="J28" s="22">
        <f t="shared" si="0"/>
        <v>0</v>
      </c>
      <c r="K28" s="23" t="str">
        <f t="shared" si="1"/>
        <v/>
      </c>
      <c r="L28" s="24" t="s">
        <v>44</v>
      </c>
    </row>
    <row r="29" spans="1:12" x14ac:dyDescent="0.3">
      <c r="A29" s="29" t="s">
        <v>109</v>
      </c>
      <c r="B29" s="29" t="s">
        <v>11</v>
      </c>
      <c r="C29" s="29">
        <v>8</v>
      </c>
      <c r="D29" s="30" t="s">
        <v>59</v>
      </c>
      <c r="E29" s="29" t="s">
        <v>23</v>
      </c>
      <c r="F29" s="30" t="s">
        <v>78</v>
      </c>
      <c r="G29" s="21" t="s">
        <v>44</v>
      </c>
      <c r="H29" s="21" t="s">
        <v>44</v>
      </c>
      <c r="I29" s="30" t="s">
        <v>79</v>
      </c>
      <c r="J29" s="22">
        <f t="shared" si="0"/>
        <v>0</v>
      </c>
      <c r="K29" s="23" t="str">
        <f t="shared" si="1"/>
        <v/>
      </c>
      <c r="L29" s="24" t="s">
        <v>44</v>
      </c>
    </row>
    <row r="30" spans="1:12" x14ac:dyDescent="0.3">
      <c r="A30" s="29" t="s">
        <v>110</v>
      </c>
      <c r="B30" s="29" t="s">
        <v>11</v>
      </c>
      <c r="C30" s="29">
        <v>8</v>
      </c>
      <c r="D30" s="30" t="s">
        <v>59</v>
      </c>
      <c r="E30" s="29" t="s">
        <v>24</v>
      </c>
      <c r="F30" s="30" t="s">
        <v>87</v>
      </c>
      <c r="G30" s="21" t="s">
        <v>44</v>
      </c>
      <c r="H30" s="21" t="s">
        <v>44</v>
      </c>
      <c r="I30" s="30" t="s">
        <v>82</v>
      </c>
      <c r="J30" s="22">
        <f t="shared" si="0"/>
        <v>0</v>
      </c>
      <c r="K30" s="23" t="str">
        <f t="shared" si="1"/>
        <v/>
      </c>
      <c r="L30" s="24" t="s">
        <v>44</v>
      </c>
    </row>
    <row r="31" spans="1:12" x14ac:dyDescent="0.3">
      <c r="A31" s="29" t="s">
        <v>111</v>
      </c>
      <c r="B31" s="29" t="s">
        <v>11</v>
      </c>
      <c r="C31" s="29">
        <v>9</v>
      </c>
      <c r="D31" s="30" t="s">
        <v>62</v>
      </c>
      <c r="E31" s="29" t="s">
        <v>23</v>
      </c>
      <c r="F31" s="30" t="s">
        <v>78</v>
      </c>
      <c r="G31" s="21" t="s">
        <v>44</v>
      </c>
      <c r="H31" s="21" t="s">
        <v>44</v>
      </c>
      <c r="I31" s="30" t="s">
        <v>82</v>
      </c>
      <c r="J31" s="22">
        <f t="shared" si="0"/>
        <v>0</v>
      </c>
      <c r="K31" s="23" t="str">
        <f t="shared" si="1"/>
        <v/>
      </c>
      <c r="L31" s="24" t="s">
        <v>44</v>
      </c>
    </row>
    <row r="32" spans="1:12" x14ac:dyDescent="0.3">
      <c r="A32" s="29" t="s">
        <v>112</v>
      </c>
      <c r="B32" s="29" t="s">
        <v>11</v>
      </c>
      <c r="C32" s="29">
        <v>9</v>
      </c>
      <c r="D32" s="30" t="s">
        <v>62</v>
      </c>
      <c r="E32" s="29" t="s">
        <v>24</v>
      </c>
      <c r="F32" s="30" t="s">
        <v>87</v>
      </c>
      <c r="G32" s="21" t="s">
        <v>44</v>
      </c>
      <c r="H32" s="21" t="s">
        <v>44</v>
      </c>
      <c r="I32" s="30" t="s">
        <v>81</v>
      </c>
      <c r="J32" s="22">
        <f t="shared" si="0"/>
        <v>0</v>
      </c>
      <c r="K32" s="23" t="str">
        <f t="shared" si="1"/>
        <v/>
      </c>
      <c r="L32" s="24" t="s">
        <v>44</v>
      </c>
    </row>
    <row r="33" spans="1:12" x14ac:dyDescent="0.3">
      <c r="A33" s="31" t="s">
        <v>113</v>
      </c>
      <c r="B33" s="31" t="s">
        <v>13</v>
      </c>
      <c r="C33" s="31">
        <v>9</v>
      </c>
      <c r="D33" s="24" t="s">
        <v>62</v>
      </c>
      <c r="E33" s="31" t="s">
        <v>25</v>
      </c>
      <c r="F33" s="24" t="s">
        <v>84</v>
      </c>
      <c r="G33" s="21" t="s">
        <v>44</v>
      </c>
      <c r="H33" s="21" t="s">
        <v>44</v>
      </c>
      <c r="I33" s="24" t="s">
        <v>104</v>
      </c>
      <c r="J33" s="22">
        <f t="shared" si="0"/>
        <v>0</v>
      </c>
      <c r="K33" s="23" t="str">
        <f t="shared" si="1"/>
        <v/>
      </c>
      <c r="L33" s="24" t="s">
        <v>44</v>
      </c>
    </row>
    <row r="34" spans="1:12" x14ac:dyDescent="0.3">
      <c r="A34" s="31" t="s">
        <v>114</v>
      </c>
      <c r="B34" s="31" t="s">
        <v>13</v>
      </c>
      <c r="C34" s="31">
        <v>9</v>
      </c>
      <c r="D34" s="24" t="s">
        <v>62</v>
      </c>
      <c r="E34" s="31" t="s">
        <v>26</v>
      </c>
      <c r="F34" s="24" t="s">
        <v>82</v>
      </c>
      <c r="G34" s="21" t="s">
        <v>44</v>
      </c>
      <c r="H34" s="21" t="s">
        <v>44</v>
      </c>
      <c r="I34" s="24" t="s">
        <v>103</v>
      </c>
      <c r="J34" s="22">
        <f t="shared" si="0"/>
        <v>0</v>
      </c>
      <c r="K34" s="23" t="str">
        <f t="shared" si="1"/>
        <v/>
      </c>
      <c r="L34" s="24" t="s">
        <v>44</v>
      </c>
    </row>
  </sheetData>
  <mergeCells count="1">
    <mergeCell ref="A1:L1"/>
  </mergeCells>
  <conditionalFormatting sqref="A5:L34">
    <cfRule type="expression" dxfId="0" priority="1">
      <formula>$J5=1</formula>
    </cfRule>
  </conditionalFormatting>
  <dataValidations count="1">
    <dataValidation type="whole" allowBlank="1" promptTitle="Score Entry" prompt="Enter a whole number score from 0 to 200." sqref="G5:H34" xr:uid="{00000000-0002-0000-0200-000000000000}">
      <formula1>0</formula1>
      <formula2>200</formula2>
    </dataValidation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0"/>
  <sheetViews>
    <sheetView workbookViewId="0">
      <selection sqref="A1:K1"/>
    </sheetView>
  </sheetViews>
  <sheetFormatPr defaultRowHeight="14.4" x14ac:dyDescent="0.3"/>
  <cols>
    <col min="1" max="1" width="24" customWidth="1"/>
    <col min="2" max="2" width="10" customWidth="1"/>
    <col min="3" max="3" width="16" customWidth="1"/>
    <col min="4" max="4" width="12" customWidth="1"/>
    <col min="5" max="5" width="22" customWidth="1"/>
    <col min="6" max="7" width="10" customWidth="1"/>
    <col min="8" max="8" width="22" customWidth="1"/>
    <col min="9" max="9" width="18" customWidth="1"/>
    <col min="10" max="11" width="10" customWidth="1"/>
  </cols>
  <sheetData>
    <row r="1" spans="1:11" ht="18" x14ac:dyDescent="0.35">
      <c r="A1" s="35" t="s">
        <v>135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3">
      <c r="B2" s="2" t="s">
        <v>9</v>
      </c>
    </row>
    <row r="3" spans="1:11" x14ac:dyDescent="0.3">
      <c r="A3" s="18" t="s">
        <v>115</v>
      </c>
    </row>
    <row r="5" spans="1:11" x14ac:dyDescent="0.3">
      <c r="A5" s="3" t="s">
        <v>116</v>
      </c>
      <c r="B5" s="3" t="s">
        <v>117</v>
      </c>
      <c r="C5" s="3" t="s">
        <v>118</v>
      </c>
      <c r="D5" s="3" t="s">
        <v>119</v>
      </c>
      <c r="E5" s="3" t="s">
        <v>120</v>
      </c>
      <c r="F5" s="3" t="s">
        <v>121</v>
      </c>
      <c r="G5" s="3" t="s">
        <v>122</v>
      </c>
      <c r="H5" s="3" t="s">
        <v>123</v>
      </c>
      <c r="I5" s="3" t="s">
        <v>124</v>
      </c>
      <c r="J5" s="3" t="s">
        <v>125</v>
      </c>
    </row>
    <row r="6" spans="1:11" x14ac:dyDescent="0.3">
      <c r="A6" s="4" t="s">
        <v>78</v>
      </c>
      <c r="B6" s="22">
        <f>COUNTIFS('Score Entry'!$B$5:$B$34,$B$2,'Score Entry'!$F$5:$F$34,$A6,'Score Entry'!$J$5:$J$34,1)+COUNTIFS('Score Entry'!$B$5:$B$34,$B$2,'Score Entry'!$I$5:$I$34,$A6,'Score Entry'!$J$5:$J$34,1)</f>
        <v>0</v>
      </c>
      <c r="C6" s="22">
        <f>COUNTIFS('Score Entry'!$B$5:$B$34,$B$2,'Score Entry'!$K$5:$K$34,$A6)</f>
        <v>0</v>
      </c>
      <c r="D6" s="22">
        <f>COUNTIFS('Score Entry'!$B$5:$B$34,$B$2,'Score Entry'!$F$5:$F$34,$A6,'Score Entry'!$K$5:$K$34,"Draw")+COUNTIFS('Score Entry'!$B$5:$B$34,$B$2,'Score Entry'!$I$5:$I$34,$A6,'Score Entry'!$K$5:$K$34,"Draw")</f>
        <v>0</v>
      </c>
      <c r="E6" s="22">
        <f>B6-C6-D6</f>
        <v>0</v>
      </c>
      <c r="F6" s="22">
        <f>SUMIFS('Score Entry'!$G$5:$G$34,'Score Entry'!$B$5:$B$34,$B$2,'Score Entry'!$F$5:$F$34,$A6,'Score Entry'!$J$5:$J$34,1)+SUMIFS('Score Entry'!$H$5:$H$34,'Score Entry'!$B$5:$B$34,$B$2,'Score Entry'!$I$5:$I$34,$A6,'Score Entry'!$J$5:$J$34,1)</f>
        <v>0</v>
      </c>
      <c r="G6" s="22">
        <f>SUMIFS('Score Entry'!$H$5:$H$34,'Score Entry'!$B$5:$B$34,$B$2,'Score Entry'!$F$5:$F$34,$A6,'Score Entry'!$J$5:$J$34,1)+SUMIFS('Score Entry'!$G$5:$G$34,'Score Entry'!$B$5:$B$34,$B$2,'Score Entry'!$I$5:$I$34,$A6,'Score Entry'!$J$5:$J$34,1)</f>
        <v>0</v>
      </c>
      <c r="H6" s="22">
        <f>F6-G6</f>
        <v>0</v>
      </c>
      <c r="I6" s="22">
        <f>C6*2+D6</f>
        <v>0</v>
      </c>
      <c r="J6" s="22">
        <f>1+SUMPRODUCT(($I$6:$I$9&gt;I6)+(($I$6:$I$9=I6)*($H$6:$H$9&gt;H6)))</f>
        <v>1</v>
      </c>
    </row>
    <row r="7" spans="1:11" x14ac:dyDescent="0.3">
      <c r="A7" s="4" t="s">
        <v>79</v>
      </c>
      <c r="B7" s="22">
        <f>COUNTIFS('Score Entry'!$B$5:$B$34,$B$2,'Score Entry'!$F$5:$F$34,$A7,'Score Entry'!$J$5:$J$34,1)+COUNTIFS('Score Entry'!$B$5:$B$34,$B$2,'Score Entry'!$I$5:$I$34,$A7,'Score Entry'!$J$5:$J$34,1)</f>
        <v>0</v>
      </c>
      <c r="C7" s="22">
        <f>COUNTIFS('Score Entry'!$B$5:$B$34,$B$2,'Score Entry'!$K$5:$K$34,$A7)</f>
        <v>0</v>
      </c>
      <c r="D7" s="22">
        <f>COUNTIFS('Score Entry'!$B$5:$B$34,$B$2,'Score Entry'!$F$5:$F$34,$A7,'Score Entry'!$K$5:$K$34,"Draw")+COUNTIFS('Score Entry'!$B$5:$B$34,$B$2,'Score Entry'!$I$5:$I$34,$A7,'Score Entry'!$K$5:$K$34,"Draw")</f>
        <v>0</v>
      </c>
      <c r="E7" s="22">
        <f>B7-C7-D7</f>
        <v>0</v>
      </c>
      <c r="F7" s="22">
        <f>SUMIFS('Score Entry'!$G$5:$G$34,'Score Entry'!$B$5:$B$34,$B$2,'Score Entry'!$F$5:$F$34,$A7,'Score Entry'!$J$5:$J$34,1)+SUMIFS('Score Entry'!$H$5:$H$34,'Score Entry'!$B$5:$B$34,$B$2,'Score Entry'!$I$5:$I$34,$A7,'Score Entry'!$J$5:$J$34,1)</f>
        <v>0</v>
      </c>
      <c r="G7" s="22">
        <f>SUMIFS('Score Entry'!$H$5:$H$34,'Score Entry'!$B$5:$B$34,$B$2,'Score Entry'!$F$5:$F$34,$A7,'Score Entry'!$J$5:$J$34,1)+SUMIFS('Score Entry'!$G$5:$G$34,'Score Entry'!$B$5:$B$34,$B$2,'Score Entry'!$I$5:$I$34,$A7,'Score Entry'!$J$5:$J$34,1)</f>
        <v>0</v>
      </c>
      <c r="H7" s="22">
        <f>F7-G7</f>
        <v>0</v>
      </c>
      <c r="I7" s="22">
        <f>C7*2+D7</f>
        <v>0</v>
      </c>
      <c r="J7" s="22">
        <f>1+SUMPRODUCT(($I$6:$I$9&gt;I7)+(($I$6:$I$9=I7)*($H$6:$H$9&gt;H7)))</f>
        <v>1</v>
      </c>
    </row>
    <row r="8" spans="1:11" x14ac:dyDescent="0.3">
      <c r="A8" s="4" t="s">
        <v>81</v>
      </c>
      <c r="B8" s="22">
        <f>COUNTIFS('Score Entry'!$B$5:$B$34,$B$2,'Score Entry'!$F$5:$F$34,$A8,'Score Entry'!$J$5:$J$34,1)+COUNTIFS('Score Entry'!$B$5:$B$34,$B$2,'Score Entry'!$I$5:$I$34,$A8,'Score Entry'!$J$5:$J$34,1)</f>
        <v>0</v>
      </c>
      <c r="C8" s="22">
        <f>COUNTIFS('Score Entry'!$B$5:$B$34,$B$2,'Score Entry'!$K$5:$K$34,$A8)</f>
        <v>0</v>
      </c>
      <c r="D8" s="22">
        <f>COUNTIFS('Score Entry'!$B$5:$B$34,$B$2,'Score Entry'!$F$5:$F$34,$A8,'Score Entry'!$K$5:$K$34,"Draw")+COUNTIFS('Score Entry'!$B$5:$B$34,$B$2,'Score Entry'!$I$5:$I$34,$A8,'Score Entry'!$K$5:$K$34,"Draw")</f>
        <v>0</v>
      </c>
      <c r="E8" s="22">
        <f>B8-C8-D8</f>
        <v>0</v>
      </c>
      <c r="F8" s="22">
        <f>SUMIFS('Score Entry'!$G$5:$G$34,'Score Entry'!$B$5:$B$34,$B$2,'Score Entry'!$F$5:$F$34,$A8,'Score Entry'!$J$5:$J$34,1)+SUMIFS('Score Entry'!$H$5:$H$34,'Score Entry'!$B$5:$B$34,$B$2,'Score Entry'!$I$5:$I$34,$A8,'Score Entry'!$J$5:$J$34,1)</f>
        <v>0</v>
      </c>
      <c r="G8" s="22">
        <f>SUMIFS('Score Entry'!$H$5:$H$34,'Score Entry'!$B$5:$B$34,$B$2,'Score Entry'!$F$5:$F$34,$A8,'Score Entry'!$J$5:$J$34,1)+SUMIFS('Score Entry'!$G$5:$G$34,'Score Entry'!$B$5:$B$34,$B$2,'Score Entry'!$I$5:$I$34,$A8,'Score Entry'!$J$5:$J$34,1)</f>
        <v>0</v>
      </c>
      <c r="H8" s="22">
        <f>F8-G8</f>
        <v>0</v>
      </c>
      <c r="I8" s="22">
        <f>C8*2+D8</f>
        <v>0</v>
      </c>
      <c r="J8" s="22">
        <f>1+SUMPRODUCT(($I$6:$I$9&gt;I8)+(($I$6:$I$9=I8)*($H$6:$H$9&gt;H8)))</f>
        <v>1</v>
      </c>
    </row>
    <row r="9" spans="1:11" x14ac:dyDescent="0.3">
      <c r="A9" s="4" t="s">
        <v>82</v>
      </c>
      <c r="B9" s="22">
        <f>COUNTIFS('Score Entry'!$B$5:$B$34,$B$2,'Score Entry'!$F$5:$F$34,$A9,'Score Entry'!$J$5:$J$34,1)+COUNTIFS('Score Entry'!$B$5:$B$34,$B$2,'Score Entry'!$I$5:$I$34,$A9,'Score Entry'!$J$5:$J$34,1)</f>
        <v>0</v>
      </c>
      <c r="C9" s="22">
        <f>COUNTIFS('Score Entry'!$B$5:$B$34,$B$2,'Score Entry'!$K$5:$K$34,$A9)</f>
        <v>0</v>
      </c>
      <c r="D9" s="22">
        <f>COUNTIFS('Score Entry'!$B$5:$B$34,$B$2,'Score Entry'!$F$5:$F$34,$A9,'Score Entry'!$K$5:$K$34,"Draw")+COUNTIFS('Score Entry'!$B$5:$B$34,$B$2,'Score Entry'!$I$5:$I$34,$A9,'Score Entry'!$K$5:$K$34,"Draw")</f>
        <v>0</v>
      </c>
      <c r="E9" s="22">
        <f>B9-C9-D9</f>
        <v>0</v>
      </c>
      <c r="F9" s="22">
        <f>SUMIFS('Score Entry'!$G$5:$G$34,'Score Entry'!$B$5:$B$34,$B$2,'Score Entry'!$F$5:$F$34,$A9,'Score Entry'!$J$5:$J$34,1)+SUMIFS('Score Entry'!$H$5:$H$34,'Score Entry'!$B$5:$B$34,$B$2,'Score Entry'!$I$5:$I$34,$A9,'Score Entry'!$J$5:$J$34,1)</f>
        <v>0</v>
      </c>
      <c r="G9" s="22">
        <f>SUMIFS('Score Entry'!$H$5:$H$34,'Score Entry'!$B$5:$B$34,$B$2,'Score Entry'!$F$5:$F$34,$A9,'Score Entry'!$J$5:$J$34,1)+SUMIFS('Score Entry'!$G$5:$G$34,'Score Entry'!$B$5:$B$34,$B$2,'Score Entry'!$I$5:$I$34,$A9,'Score Entry'!$J$5:$J$34,1)</f>
        <v>0</v>
      </c>
      <c r="H9" s="22">
        <f>F9-G9</f>
        <v>0</v>
      </c>
      <c r="I9" s="22">
        <f>C9*2+D9</f>
        <v>0</v>
      </c>
      <c r="J9" s="22">
        <f>1+SUMPRODUCT(($I$6:$I$9&gt;I9)+(($I$6:$I$9=I9)*($H$6:$H$9&gt;H9)))</f>
        <v>1</v>
      </c>
    </row>
    <row r="13" spans="1:11" x14ac:dyDescent="0.3">
      <c r="A13" s="1" t="s">
        <v>126</v>
      </c>
    </row>
    <row r="14" spans="1:11" x14ac:dyDescent="0.3">
      <c r="A14" s="3" t="s">
        <v>68</v>
      </c>
      <c r="B14" s="3" t="s">
        <v>19</v>
      </c>
      <c r="C14" s="3" t="s">
        <v>20</v>
      </c>
      <c r="D14" s="3" t="s">
        <v>69</v>
      </c>
      <c r="E14" s="3" t="s">
        <v>70</v>
      </c>
      <c r="F14" s="3" t="s">
        <v>127</v>
      </c>
      <c r="G14" s="3" t="s">
        <v>127</v>
      </c>
      <c r="H14" s="3" t="s">
        <v>73</v>
      </c>
      <c r="I14" s="3" t="s">
        <v>128</v>
      </c>
    </row>
    <row r="15" spans="1:11" x14ac:dyDescent="0.3">
      <c r="A15" s="19" t="s">
        <v>77</v>
      </c>
      <c r="B15" s="19">
        <v>1</v>
      </c>
      <c r="C15" s="20" t="s">
        <v>27</v>
      </c>
      <c r="D15" s="19" t="s">
        <v>21</v>
      </c>
      <c r="E15" s="20" t="s">
        <v>78</v>
      </c>
      <c r="F15" s="32" t="str">
        <f>IF('Score Entry'!G5="","",'Score Entry'!G5)</f>
        <v/>
      </c>
      <c r="G15" s="32" t="str">
        <f>IF('Score Entry'!H5="","",'Score Entry'!H5)</f>
        <v/>
      </c>
      <c r="H15" s="20" t="s">
        <v>79</v>
      </c>
      <c r="I15" s="33" t="str">
        <f>IF('Score Entry'!K5="","",'Score Entry'!K5)</f>
        <v/>
      </c>
    </row>
    <row r="16" spans="1:11" x14ac:dyDescent="0.3">
      <c r="A16" s="19" t="s">
        <v>80</v>
      </c>
      <c r="B16" s="19">
        <v>1</v>
      </c>
      <c r="C16" s="20" t="s">
        <v>27</v>
      </c>
      <c r="D16" s="19" t="s">
        <v>22</v>
      </c>
      <c r="E16" s="20" t="s">
        <v>81</v>
      </c>
      <c r="F16" s="32" t="str">
        <f>IF('Score Entry'!G6="","",'Score Entry'!G6)</f>
        <v/>
      </c>
      <c r="G16" s="32" t="str">
        <f>IF('Score Entry'!H6="","",'Score Entry'!H6)</f>
        <v/>
      </c>
      <c r="H16" s="20" t="s">
        <v>82</v>
      </c>
      <c r="I16" s="33" t="str">
        <f>IF('Score Entry'!K6="","",'Score Entry'!K6)</f>
        <v/>
      </c>
    </row>
    <row r="17" spans="1:9" x14ac:dyDescent="0.3">
      <c r="A17" s="19" t="s">
        <v>88</v>
      </c>
      <c r="B17" s="19">
        <v>2</v>
      </c>
      <c r="C17" s="20" t="s">
        <v>34</v>
      </c>
      <c r="D17" s="19" t="s">
        <v>21</v>
      </c>
      <c r="E17" s="20" t="s">
        <v>79</v>
      </c>
      <c r="F17" s="32" t="str">
        <f>IF('Score Entry'!G10="","",'Score Entry'!G10)</f>
        <v/>
      </c>
      <c r="G17" s="32" t="str">
        <f>IF('Score Entry'!H10="","",'Score Entry'!H10)</f>
        <v/>
      </c>
      <c r="H17" s="20" t="s">
        <v>82</v>
      </c>
      <c r="I17" s="33" t="str">
        <f>IF('Score Entry'!K10="","",'Score Entry'!K10)</f>
        <v/>
      </c>
    </row>
    <row r="18" spans="1:9" x14ac:dyDescent="0.3">
      <c r="A18" s="19" t="s">
        <v>89</v>
      </c>
      <c r="B18" s="19">
        <v>2</v>
      </c>
      <c r="C18" s="20" t="s">
        <v>34</v>
      </c>
      <c r="D18" s="19" t="s">
        <v>22</v>
      </c>
      <c r="E18" s="20" t="s">
        <v>78</v>
      </c>
      <c r="F18" s="32" t="str">
        <f>IF('Score Entry'!G11="","",'Score Entry'!G11)</f>
        <v/>
      </c>
      <c r="G18" s="32" t="str">
        <f>IF('Score Entry'!H11="","",'Score Entry'!H11)</f>
        <v/>
      </c>
      <c r="H18" s="20" t="s">
        <v>81</v>
      </c>
      <c r="I18" s="33" t="str">
        <f>IF('Score Entry'!K11="","",'Score Entry'!K11)</f>
        <v/>
      </c>
    </row>
    <row r="19" spans="1:9" x14ac:dyDescent="0.3">
      <c r="A19" s="19" t="s">
        <v>92</v>
      </c>
      <c r="B19" s="19">
        <v>3</v>
      </c>
      <c r="C19" s="20" t="s">
        <v>40</v>
      </c>
      <c r="D19" s="19" t="s">
        <v>21</v>
      </c>
      <c r="E19" s="20" t="s">
        <v>78</v>
      </c>
      <c r="F19" s="32" t="str">
        <f>IF('Score Entry'!G14="","",'Score Entry'!G14)</f>
        <v/>
      </c>
      <c r="G19" s="32" t="str">
        <f>IF('Score Entry'!H14="","",'Score Entry'!H14)</f>
        <v/>
      </c>
      <c r="H19" s="20" t="s">
        <v>82</v>
      </c>
      <c r="I19" s="33" t="str">
        <f>IF('Score Entry'!K14="","",'Score Entry'!K14)</f>
        <v/>
      </c>
    </row>
    <row r="20" spans="1:9" x14ac:dyDescent="0.3">
      <c r="A20" s="19" t="s">
        <v>93</v>
      </c>
      <c r="B20" s="19">
        <v>3</v>
      </c>
      <c r="C20" s="20" t="s">
        <v>40</v>
      </c>
      <c r="D20" s="19" t="s">
        <v>22</v>
      </c>
      <c r="E20" s="20" t="s">
        <v>79</v>
      </c>
      <c r="F20" s="32" t="str">
        <f>IF('Score Entry'!G15="","",'Score Entry'!G15)</f>
        <v/>
      </c>
      <c r="G20" s="32" t="str">
        <f>IF('Score Entry'!H15="","",'Score Entry'!H15)</f>
        <v/>
      </c>
      <c r="H20" s="20" t="s">
        <v>81</v>
      </c>
      <c r="I20" s="33" t="str">
        <f>IF('Score Entry'!K15="","",'Score Entry'!K15)</f>
        <v/>
      </c>
    </row>
  </sheetData>
  <mergeCells count="1">
    <mergeCell ref="A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5"/>
  <sheetViews>
    <sheetView topLeftCell="A3" workbookViewId="0">
      <selection activeCell="D7" sqref="D7"/>
    </sheetView>
  </sheetViews>
  <sheetFormatPr defaultRowHeight="14.4" x14ac:dyDescent="0.3"/>
  <cols>
    <col min="1" max="1" width="24" customWidth="1"/>
    <col min="2" max="2" width="10" customWidth="1"/>
    <col min="3" max="3" width="16" customWidth="1"/>
    <col min="4" max="4" width="12" customWidth="1"/>
    <col min="5" max="5" width="22" customWidth="1"/>
    <col min="6" max="7" width="10" customWidth="1"/>
    <col min="8" max="8" width="22" customWidth="1"/>
    <col min="9" max="9" width="18" customWidth="1"/>
    <col min="10" max="11" width="10" customWidth="1"/>
  </cols>
  <sheetData>
    <row r="1" spans="1:11" ht="18" x14ac:dyDescent="0.35">
      <c r="A1" s="35" t="s">
        <v>136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3">
      <c r="B2" s="2" t="s">
        <v>11</v>
      </c>
    </row>
    <row r="3" spans="1:11" x14ac:dyDescent="0.3">
      <c r="A3" s="18" t="s">
        <v>115</v>
      </c>
    </row>
    <row r="5" spans="1:11" x14ac:dyDescent="0.3">
      <c r="A5" s="3" t="s">
        <v>116</v>
      </c>
      <c r="B5" s="3" t="s">
        <v>117</v>
      </c>
      <c r="C5" s="3" t="s">
        <v>118</v>
      </c>
      <c r="D5" s="3" t="s">
        <v>119</v>
      </c>
      <c r="E5" s="3" t="s">
        <v>120</v>
      </c>
      <c r="F5" s="3" t="s">
        <v>121</v>
      </c>
      <c r="G5" s="3" t="s">
        <v>122</v>
      </c>
      <c r="H5" s="3" t="s">
        <v>123</v>
      </c>
      <c r="I5" s="3" t="s">
        <v>124</v>
      </c>
      <c r="J5" s="3" t="s">
        <v>125</v>
      </c>
    </row>
    <row r="6" spans="1:11" x14ac:dyDescent="0.3">
      <c r="A6" s="5" t="s">
        <v>82</v>
      </c>
      <c r="B6" s="22">
        <f>COUNTIFS('Score Entry'!$B$5:$B$34,$B$2,'Score Entry'!$F$5:$F$34,$A6,'Score Entry'!$J$5:$J$34,1)+COUNTIFS('Score Entry'!$B$5:$B$34,$B$2,'Score Entry'!$I$5:$I$34,$A6,'Score Entry'!$J$5:$J$34,1)</f>
        <v>0</v>
      </c>
      <c r="C6" s="22">
        <f>COUNTIFS('Score Entry'!$B$5:$B$34,$B$2,'Score Entry'!$K$5:$K$34,$A6)</f>
        <v>0</v>
      </c>
      <c r="D6" s="22">
        <f>COUNTIFS('Score Entry'!$B$5:$B$34,$B$2,'Score Entry'!$F$5:$F$34,$A6,'Score Entry'!$K$5:$K$34,"Draw")+COUNTIFS('Score Entry'!$B$5:$B$34,$B$2,'Score Entry'!$I$5:$I$34,$A6,'Score Entry'!$K$5:$K$34,"Draw")</f>
        <v>0</v>
      </c>
      <c r="E6" s="22">
        <f>B6-C6-D6</f>
        <v>0</v>
      </c>
      <c r="F6" s="22">
        <f>SUMIFS('Score Entry'!$G$5:$G$34,'Score Entry'!$B$5:$B$34,$B$2,'Score Entry'!$F$5:$F$34,$A6,'Score Entry'!$J$5:$J$34,1)+SUMIFS('Score Entry'!$H$5:$H$34,'Score Entry'!$B$5:$B$34,$B$2,'Score Entry'!$I$5:$I$34,$A6,'Score Entry'!$J$5:$J$34,1)</f>
        <v>0</v>
      </c>
      <c r="G6" s="22">
        <f>SUMIFS('Score Entry'!$H$5:$H$34,'Score Entry'!$B$5:$B$34,$B$2,'Score Entry'!$F$5:$F$34,$A6,'Score Entry'!$J$5:$J$34,1)+SUMIFS('Score Entry'!$G$5:$G$34,'Score Entry'!$B$5:$B$34,$B$2,'Score Entry'!$I$5:$I$34,$A6,'Score Entry'!$J$5:$J$34,1)</f>
        <v>0</v>
      </c>
      <c r="H6" s="22">
        <f>F6-G6</f>
        <v>0</v>
      </c>
      <c r="I6" s="22">
        <f>C6*2+D6</f>
        <v>0</v>
      </c>
      <c r="J6" s="22">
        <f>1+SUMPRODUCT(($I$6:$I$10&gt;I6)+(($I$6:$I$10=I6)*($H$6:$H$10&gt;H6)))</f>
        <v>1</v>
      </c>
    </row>
    <row r="7" spans="1:11" x14ac:dyDescent="0.3">
      <c r="A7" s="5" t="s">
        <v>81</v>
      </c>
      <c r="B7" s="22">
        <f>COUNTIFS('Score Entry'!$B$5:$B$34,$B$2,'Score Entry'!$F$5:$F$34,$A7,'Score Entry'!$J$5:$J$34,1)+COUNTIFS('Score Entry'!$B$5:$B$34,$B$2,'Score Entry'!$I$5:$I$34,$A7,'Score Entry'!$J$5:$J$34,1)</f>
        <v>0</v>
      </c>
      <c r="C7" s="22">
        <f>COUNTIFS('Score Entry'!$B$5:$B$34,$B$2,'Score Entry'!$K$5:$K$34,$A7)</f>
        <v>0</v>
      </c>
      <c r="D7" s="22">
        <f>COUNTIFS('Score Entry'!$B$5:$B$34,$B$2,'Score Entry'!$F$5:$F$34,$A7,'Score Entry'!$K$5:$K$34,"Draw")+COUNTIFS('Score Entry'!$B$5:$B$34,$B$2,'Score Entry'!$I$5:$I$34,$A7,'Score Entry'!$K$5:$K$34,"Draw")</f>
        <v>0</v>
      </c>
      <c r="E7" s="22">
        <f>B7-C7-D7</f>
        <v>0</v>
      </c>
      <c r="F7" s="22">
        <f>SUMIFS('Score Entry'!$G$5:$G$34,'Score Entry'!$B$5:$B$34,$B$2,'Score Entry'!$F$5:$F$34,$A7,'Score Entry'!$J$5:$J$34,1)+SUMIFS('Score Entry'!$H$5:$H$34,'Score Entry'!$B$5:$B$34,$B$2,'Score Entry'!$I$5:$I$34,$A7,'Score Entry'!$J$5:$J$34,1)</f>
        <v>0</v>
      </c>
      <c r="G7" s="22">
        <f>SUMIFS('Score Entry'!$H$5:$H$34,'Score Entry'!$B$5:$B$34,$B$2,'Score Entry'!$F$5:$F$34,$A7,'Score Entry'!$J$5:$J$34,1)+SUMIFS('Score Entry'!$G$5:$G$34,'Score Entry'!$B$5:$B$34,$B$2,'Score Entry'!$I$5:$I$34,$A7,'Score Entry'!$J$5:$J$34,1)</f>
        <v>0</v>
      </c>
      <c r="H7" s="22">
        <f>F7-G7</f>
        <v>0</v>
      </c>
      <c r="I7" s="22">
        <f>C7*2+D7</f>
        <v>0</v>
      </c>
      <c r="J7" s="22">
        <f>1+SUMPRODUCT(($I$6:$I$10&gt;I7)+(($I$6:$I$10=I7)*($H$6:$H$10&gt;H7)))</f>
        <v>1</v>
      </c>
    </row>
    <row r="8" spans="1:11" x14ac:dyDescent="0.3">
      <c r="A8" s="5" t="s">
        <v>79</v>
      </c>
      <c r="B8" s="22">
        <f>COUNTIFS('Score Entry'!$B$5:$B$34,$B$2,'Score Entry'!$F$5:$F$34,$A8,'Score Entry'!$J$5:$J$34,1)+COUNTIFS('Score Entry'!$B$5:$B$34,$B$2,'Score Entry'!$I$5:$I$34,$A8,'Score Entry'!$J$5:$J$34,1)</f>
        <v>0</v>
      </c>
      <c r="C8" s="22">
        <f>COUNTIFS('Score Entry'!$B$5:$B$34,$B$2,'Score Entry'!$K$5:$K$34,$A8)</f>
        <v>0</v>
      </c>
      <c r="D8" s="22">
        <f>COUNTIFS('Score Entry'!$B$5:$B$34,$B$2,'Score Entry'!$F$5:$F$34,$A8,'Score Entry'!$K$5:$K$34,"Draw")+COUNTIFS('Score Entry'!$B$5:$B$34,$B$2,'Score Entry'!$I$5:$I$34,$A8,'Score Entry'!$K$5:$K$34,"Draw")</f>
        <v>0</v>
      </c>
      <c r="E8" s="22">
        <f>B8-C8-D8</f>
        <v>0</v>
      </c>
      <c r="F8" s="22">
        <f>SUMIFS('Score Entry'!$G$5:$G$34,'Score Entry'!$B$5:$B$34,$B$2,'Score Entry'!$F$5:$F$34,$A8,'Score Entry'!$J$5:$J$34,1)+SUMIFS('Score Entry'!$H$5:$H$34,'Score Entry'!$B$5:$B$34,$B$2,'Score Entry'!$I$5:$I$34,$A8,'Score Entry'!$J$5:$J$34,1)</f>
        <v>0</v>
      </c>
      <c r="G8" s="22">
        <f>SUMIFS('Score Entry'!$H$5:$H$34,'Score Entry'!$B$5:$B$34,$B$2,'Score Entry'!$F$5:$F$34,$A8,'Score Entry'!$J$5:$J$34,1)+SUMIFS('Score Entry'!$G$5:$G$34,'Score Entry'!$B$5:$B$34,$B$2,'Score Entry'!$I$5:$I$34,$A8,'Score Entry'!$J$5:$J$34,1)</f>
        <v>0</v>
      </c>
      <c r="H8" s="22">
        <f>F8-G8</f>
        <v>0</v>
      </c>
      <c r="I8" s="22">
        <f>C8*2+D8</f>
        <v>0</v>
      </c>
      <c r="J8" s="22">
        <f>1+SUMPRODUCT(($I$6:$I$10&gt;I8)+(($I$6:$I$10=I8)*($H$6:$H$10&gt;H8)))</f>
        <v>1</v>
      </c>
    </row>
    <row r="9" spans="1:11" x14ac:dyDescent="0.3">
      <c r="A9" s="5" t="s">
        <v>87</v>
      </c>
      <c r="B9" s="22">
        <f>COUNTIFS('Score Entry'!$B$5:$B$34,$B$2,'Score Entry'!$F$5:$F$34,$A9,'Score Entry'!$J$5:$J$34,1)+COUNTIFS('Score Entry'!$B$5:$B$34,$B$2,'Score Entry'!$I$5:$I$34,$A9,'Score Entry'!$J$5:$J$34,1)</f>
        <v>0</v>
      </c>
      <c r="C9" s="22">
        <f>COUNTIFS('Score Entry'!$B$5:$B$34,$B$2,'Score Entry'!$K$5:$K$34,$A9)</f>
        <v>0</v>
      </c>
      <c r="D9" s="22">
        <f>COUNTIFS('Score Entry'!$B$5:$B$34,$B$2,'Score Entry'!$F$5:$F$34,$A9,'Score Entry'!$K$5:$K$34,"Draw")+COUNTIFS('Score Entry'!$B$5:$B$34,$B$2,'Score Entry'!$I$5:$I$34,$A9,'Score Entry'!$K$5:$K$34,"Draw")</f>
        <v>0</v>
      </c>
      <c r="E9" s="22">
        <f>B9-C9-D9</f>
        <v>0</v>
      </c>
      <c r="F9" s="22">
        <f>SUMIFS('Score Entry'!$G$5:$G$34,'Score Entry'!$B$5:$B$34,$B$2,'Score Entry'!$F$5:$F$34,$A9,'Score Entry'!$J$5:$J$34,1)+SUMIFS('Score Entry'!$H$5:$H$34,'Score Entry'!$B$5:$B$34,$B$2,'Score Entry'!$I$5:$I$34,$A9,'Score Entry'!$J$5:$J$34,1)</f>
        <v>0</v>
      </c>
      <c r="G9" s="22">
        <f>SUMIFS('Score Entry'!$H$5:$H$34,'Score Entry'!$B$5:$B$34,$B$2,'Score Entry'!$F$5:$F$34,$A9,'Score Entry'!$J$5:$J$34,1)+SUMIFS('Score Entry'!$G$5:$G$34,'Score Entry'!$B$5:$B$34,$B$2,'Score Entry'!$I$5:$I$34,$A9,'Score Entry'!$J$5:$J$34,1)</f>
        <v>0</v>
      </c>
      <c r="H9" s="22">
        <f>F9-G9</f>
        <v>0</v>
      </c>
      <c r="I9" s="22">
        <f>C9*2+D9</f>
        <v>0</v>
      </c>
      <c r="J9" s="22">
        <f>1+SUMPRODUCT(($I$6:$I$10&gt;I9)+(($I$6:$I$10=I9)*($H$6:$H$10&gt;H9)))</f>
        <v>1</v>
      </c>
    </row>
    <row r="10" spans="1:11" x14ac:dyDescent="0.3">
      <c r="A10" s="5" t="s">
        <v>78</v>
      </c>
      <c r="B10" s="22">
        <f>COUNTIFS('Score Entry'!$B$5:$B$34,$B$2,'Score Entry'!$F$5:$F$34,$A10,'Score Entry'!$J$5:$J$34,1)+COUNTIFS('Score Entry'!$B$5:$B$34,$B$2,'Score Entry'!$I$5:$I$34,$A10,'Score Entry'!$J$5:$J$34,1)</f>
        <v>0</v>
      </c>
      <c r="C10" s="22">
        <f>COUNTIFS('Score Entry'!$B$5:$B$34,$B$2,'Score Entry'!$K$5:$K$34,$A10)</f>
        <v>0</v>
      </c>
      <c r="D10" s="22">
        <f>COUNTIFS('Score Entry'!$B$5:$B$34,$B$2,'Score Entry'!$F$5:$F$34,$A10,'Score Entry'!$K$5:$K$34,"Draw")+COUNTIFS('Score Entry'!$B$5:$B$34,$B$2,'Score Entry'!$I$5:$I$34,$A10,'Score Entry'!$K$5:$K$34,"Draw")</f>
        <v>0</v>
      </c>
      <c r="E10" s="22">
        <f>B10-C10-D10</f>
        <v>0</v>
      </c>
      <c r="F10" s="22">
        <f>SUMIFS('Score Entry'!$G$5:$G$34,'Score Entry'!$B$5:$B$34,$B$2,'Score Entry'!$F$5:$F$34,$A10,'Score Entry'!$J$5:$J$34,1)+SUMIFS('Score Entry'!$H$5:$H$34,'Score Entry'!$B$5:$B$34,$B$2,'Score Entry'!$I$5:$I$34,$A10,'Score Entry'!$J$5:$J$34,1)</f>
        <v>0</v>
      </c>
      <c r="G10" s="22">
        <f>SUMIFS('Score Entry'!$H$5:$H$34,'Score Entry'!$B$5:$B$34,$B$2,'Score Entry'!$F$5:$F$34,$A10,'Score Entry'!$J$5:$J$34,1)+SUMIFS('Score Entry'!$G$5:$G$34,'Score Entry'!$B$5:$B$34,$B$2,'Score Entry'!$I$5:$I$34,$A10,'Score Entry'!$J$5:$J$34,1)</f>
        <v>0</v>
      </c>
      <c r="H10" s="22">
        <f>F10-G10</f>
        <v>0</v>
      </c>
      <c r="I10" s="22">
        <f>C10*2+D10</f>
        <v>0</v>
      </c>
      <c r="J10" s="22">
        <f>1+SUMPRODUCT(($I$6:$I$10&gt;I10)+(($I$6:$I$10=I10)*($H$6:$H$10&gt;H10)))</f>
        <v>1</v>
      </c>
    </row>
    <row r="14" spans="1:11" x14ac:dyDescent="0.3">
      <c r="A14" s="1" t="s">
        <v>129</v>
      </c>
    </row>
    <row r="15" spans="1:11" x14ac:dyDescent="0.3">
      <c r="A15" s="3" t="s">
        <v>68</v>
      </c>
      <c r="B15" s="3" t="s">
        <v>19</v>
      </c>
      <c r="C15" s="3" t="s">
        <v>20</v>
      </c>
      <c r="D15" s="3" t="s">
        <v>69</v>
      </c>
      <c r="E15" s="3" t="s">
        <v>70</v>
      </c>
      <c r="F15" s="3" t="s">
        <v>127</v>
      </c>
      <c r="G15" s="3" t="s">
        <v>127</v>
      </c>
      <c r="H15" s="3" t="s">
        <v>73</v>
      </c>
      <c r="I15" s="3" t="s">
        <v>128</v>
      </c>
    </row>
    <row r="16" spans="1:11" x14ac:dyDescent="0.3">
      <c r="A16" s="29" t="s">
        <v>95</v>
      </c>
      <c r="B16" s="29">
        <v>5</v>
      </c>
      <c r="C16" s="30" t="s">
        <v>43</v>
      </c>
      <c r="D16" s="29" t="s">
        <v>23</v>
      </c>
      <c r="E16" s="30" t="s">
        <v>82</v>
      </c>
      <c r="F16" s="32" t="str">
        <f>IF('Score Entry'!G17="","",'Score Entry'!G17)</f>
        <v/>
      </c>
      <c r="G16" s="32" t="str">
        <f>IF('Score Entry'!H17="","",'Score Entry'!H17)</f>
        <v/>
      </c>
      <c r="H16" s="30" t="s">
        <v>81</v>
      </c>
      <c r="I16" s="33" t="str">
        <f>IF('Score Entry'!K17="","",'Score Entry'!K17)</f>
        <v/>
      </c>
    </row>
    <row r="17" spans="1:9" x14ac:dyDescent="0.3">
      <c r="A17" s="29" t="s">
        <v>96</v>
      </c>
      <c r="B17" s="29">
        <v>5</v>
      </c>
      <c r="C17" s="30" t="s">
        <v>43</v>
      </c>
      <c r="D17" s="29" t="s">
        <v>24</v>
      </c>
      <c r="E17" s="30" t="s">
        <v>79</v>
      </c>
      <c r="F17" s="32" t="str">
        <f>IF('Score Entry'!G18="","",'Score Entry'!G18)</f>
        <v/>
      </c>
      <c r="G17" s="32" t="str">
        <f>IF('Score Entry'!H18="","",'Score Entry'!H18)</f>
        <v/>
      </c>
      <c r="H17" s="30" t="s">
        <v>87</v>
      </c>
      <c r="I17" s="33" t="str">
        <f>IF('Score Entry'!K18="","",'Score Entry'!K18)</f>
        <v/>
      </c>
    </row>
    <row r="18" spans="1:9" x14ac:dyDescent="0.3">
      <c r="A18" s="29" t="s">
        <v>99</v>
      </c>
      <c r="B18" s="29">
        <v>6</v>
      </c>
      <c r="C18" s="30" t="s">
        <v>49</v>
      </c>
      <c r="D18" s="29" t="s">
        <v>23</v>
      </c>
      <c r="E18" s="30" t="s">
        <v>78</v>
      </c>
      <c r="F18" s="32" t="str">
        <f>IF('Score Entry'!G21="","",'Score Entry'!G21)</f>
        <v/>
      </c>
      <c r="G18" s="32" t="str">
        <f>IF('Score Entry'!H21="","",'Score Entry'!H21)</f>
        <v/>
      </c>
      <c r="H18" s="30" t="s">
        <v>81</v>
      </c>
      <c r="I18" s="33" t="str">
        <f>IF('Score Entry'!K21="","",'Score Entry'!K21)</f>
        <v/>
      </c>
    </row>
    <row r="19" spans="1:9" x14ac:dyDescent="0.3">
      <c r="A19" s="29" t="s">
        <v>100</v>
      </c>
      <c r="B19" s="29">
        <v>6</v>
      </c>
      <c r="C19" s="30" t="s">
        <v>49</v>
      </c>
      <c r="D19" s="29" t="s">
        <v>24</v>
      </c>
      <c r="E19" s="30" t="s">
        <v>82</v>
      </c>
      <c r="F19" s="32" t="str">
        <f>IF('Score Entry'!G22="","",'Score Entry'!G22)</f>
        <v/>
      </c>
      <c r="G19" s="32" t="str">
        <f>IF('Score Entry'!H22="","",'Score Entry'!H22)</f>
        <v/>
      </c>
      <c r="H19" s="30" t="s">
        <v>79</v>
      </c>
      <c r="I19" s="33" t="str">
        <f>IF('Score Entry'!K22="","",'Score Entry'!K22)</f>
        <v/>
      </c>
    </row>
    <row r="20" spans="1:9" x14ac:dyDescent="0.3">
      <c r="A20" s="29" t="s">
        <v>105</v>
      </c>
      <c r="B20" s="29">
        <v>7</v>
      </c>
      <c r="C20" s="30" t="s">
        <v>54</v>
      </c>
      <c r="D20" s="29" t="s">
        <v>23</v>
      </c>
      <c r="E20" s="30" t="s">
        <v>78</v>
      </c>
      <c r="F20" s="32" t="str">
        <f>IF('Score Entry'!G25="","",'Score Entry'!G25)</f>
        <v/>
      </c>
      <c r="G20" s="32" t="str">
        <f>IF('Score Entry'!H25="","",'Score Entry'!H25)</f>
        <v/>
      </c>
      <c r="H20" s="30" t="s">
        <v>87</v>
      </c>
      <c r="I20" s="33" t="str">
        <f>IF('Score Entry'!K25="","",'Score Entry'!K25)</f>
        <v/>
      </c>
    </row>
    <row r="21" spans="1:9" x14ac:dyDescent="0.3">
      <c r="A21" s="29" t="s">
        <v>106</v>
      </c>
      <c r="B21" s="29">
        <v>7</v>
      </c>
      <c r="C21" s="30" t="s">
        <v>54</v>
      </c>
      <c r="D21" s="29" t="s">
        <v>24</v>
      </c>
      <c r="E21" s="30" t="s">
        <v>81</v>
      </c>
      <c r="F21" s="32" t="str">
        <f>IF('Score Entry'!G26="","",'Score Entry'!G26)</f>
        <v/>
      </c>
      <c r="G21" s="32" t="str">
        <f>IF('Score Entry'!H26="","",'Score Entry'!H26)</f>
        <v/>
      </c>
      <c r="H21" s="30" t="s">
        <v>79</v>
      </c>
      <c r="I21" s="33" t="str">
        <f>IF('Score Entry'!K26="","",'Score Entry'!K26)</f>
        <v/>
      </c>
    </row>
    <row r="22" spans="1:9" x14ac:dyDescent="0.3">
      <c r="A22" s="29" t="s">
        <v>109</v>
      </c>
      <c r="B22" s="29">
        <v>8</v>
      </c>
      <c r="C22" s="30" t="s">
        <v>59</v>
      </c>
      <c r="D22" s="29" t="s">
        <v>23</v>
      </c>
      <c r="E22" s="30" t="s">
        <v>78</v>
      </c>
      <c r="F22" s="32" t="str">
        <f>IF('Score Entry'!G29="","",'Score Entry'!G29)</f>
        <v/>
      </c>
      <c r="G22" s="32" t="str">
        <f>IF('Score Entry'!H29="","",'Score Entry'!H29)</f>
        <v/>
      </c>
      <c r="H22" s="30" t="s">
        <v>79</v>
      </c>
      <c r="I22" s="33" t="str">
        <f>IF('Score Entry'!K29="","",'Score Entry'!K29)</f>
        <v/>
      </c>
    </row>
    <row r="23" spans="1:9" x14ac:dyDescent="0.3">
      <c r="A23" s="29" t="s">
        <v>110</v>
      </c>
      <c r="B23" s="29">
        <v>8</v>
      </c>
      <c r="C23" s="30" t="s">
        <v>59</v>
      </c>
      <c r="D23" s="29" t="s">
        <v>24</v>
      </c>
      <c r="E23" s="30" t="s">
        <v>87</v>
      </c>
      <c r="F23" s="32" t="str">
        <f>IF('Score Entry'!G30="","",'Score Entry'!G30)</f>
        <v/>
      </c>
      <c r="G23" s="32" t="str">
        <f>IF('Score Entry'!H30="","",'Score Entry'!H30)</f>
        <v/>
      </c>
      <c r="H23" s="30" t="s">
        <v>82</v>
      </c>
      <c r="I23" s="33" t="str">
        <f>IF('Score Entry'!K30="","",'Score Entry'!K30)</f>
        <v/>
      </c>
    </row>
    <row r="24" spans="1:9" x14ac:dyDescent="0.3">
      <c r="A24" s="29" t="s">
        <v>111</v>
      </c>
      <c r="B24" s="29">
        <v>9</v>
      </c>
      <c r="C24" s="30" t="s">
        <v>62</v>
      </c>
      <c r="D24" s="29" t="s">
        <v>23</v>
      </c>
      <c r="E24" s="30" t="s">
        <v>78</v>
      </c>
      <c r="F24" s="32" t="str">
        <f>IF('Score Entry'!G31="","",'Score Entry'!G31)</f>
        <v/>
      </c>
      <c r="G24" s="32" t="str">
        <f>IF('Score Entry'!H31="","",'Score Entry'!H31)</f>
        <v/>
      </c>
      <c r="H24" s="30" t="s">
        <v>82</v>
      </c>
      <c r="I24" s="33" t="str">
        <f>IF('Score Entry'!K31="","",'Score Entry'!K31)</f>
        <v/>
      </c>
    </row>
    <row r="25" spans="1:9" x14ac:dyDescent="0.3">
      <c r="A25" s="29" t="s">
        <v>112</v>
      </c>
      <c r="B25" s="29">
        <v>9</v>
      </c>
      <c r="C25" s="30" t="s">
        <v>62</v>
      </c>
      <c r="D25" s="29" t="s">
        <v>24</v>
      </c>
      <c r="E25" s="30" t="s">
        <v>87</v>
      </c>
      <c r="F25" s="32" t="str">
        <f>IF('Score Entry'!G32="","",'Score Entry'!G32)</f>
        <v/>
      </c>
      <c r="G25" s="32" t="str">
        <f>IF('Score Entry'!H32="","",'Score Entry'!H32)</f>
        <v/>
      </c>
      <c r="H25" s="30" t="s">
        <v>81</v>
      </c>
      <c r="I25" s="33" t="str">
        <f>IF('Score Entry'!K32="","",'Score Entry'!K32)</f>
        <v/>
      </c>
    </row>
  </sheetData>
  <mergeCells count="1">
    <mergeCell ref="A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0"/>
  <sheetViews>
    <sheetView workbookViewId="0">
      <selection sqref="A1:K1"/>
    </sheetView>
  </sheetViews>
  <sheetFormatPr defaultRowHeight="14.4" x14ac:dyDescent="0.3"/>
  <cols>
    <col min="1" max="1" width="24" customWidth="1"/>
    <col min="2" max="2" width="10" customWidth="1"/>
    <col min="3" max="3" width="16" customWidth="1"/>
    <col min="4" max="4" width="12" customWidth="1"/>
    <col min="5" max="5" width="22" customWidth="1"/>
    <col min="6" max="7" width="10" customWidth="1"/>
    <col min="8" max="8" width="22" customWidth="1"/>
    <col min="9" max="9" width="18" customWidth="1"/>
    <col min="10" max="11" width="10" customWidth="1"/>
  </cols>
  <sheetData>
    <row r="1" spans="1:11" ht="18" x14ac:dyDescent="0.35">
      <c r="A1" s="35" t="s">
        <v>137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3">
      <c r="B2" s="2" t="s">
        <v>13</v>
      </c>
    </row>
    <row r="3" spans="1:11" x14ac:dyDescent="0.3">
      <c r="A3" s="18" t="s">
        <v>115</v>
      </c>
    </row>
    <row r="5" spans="1:11" x14ac:dyDescent="0.3">
      <c r="A5" s="3" t="s">
        <v>116</v>
      </c>
      <c r="B5" s="3" t="s">
        <v>117</v>
      </c>
      <c r="C5" s="3" t="s">
        <v>118</v>
      </c>
      <c r="D5" s="3" t="s">
        <v>119</v>
      </c>
      <c r="E5" s="3" t="s">
        <v>120</v>
      </c>
      <c r="F5" s="3" t="s">
        <v>121</v>
      </c>
      <c r="G5" s="3" t="s">
        <v>122</v>
      </c>
      <c r="H5" s="3" t="s">
        <v>123</v>
      </c>
      <c r="I5" s="3" t="s">
        <v>124</v>
      </c>
      <c r="J5" s="3" t="s">
        <v>125</v>
      </c>
    </row>
    <row r="6" spans="1:11" x14ac:dyDescent="0.3">
      <c r="A6" s="6" t="s">
        <v>84</v>
      </c>
      <c r="B6" s="22">
        <f>COUNTIFS('Score Entry'!$B$5:$B$34,$B$2,'Score Entry'!$F$5:$F$34,$A6,'Score Entry'!$J$5:$J$34,1)+COUNTIFS('Score Entry'!$B$5:$B$34,$B$2,'Score Entry'!$I$5:$I$34,$A6,'Score Entry'!$J$5:$J$34,1)</f>
        <v>0</v>
      </c>
      <c r="C6" s="22">
        <f>COUNTIFS('Score Entry'!$B$5:$B$34,$B$2,'Score Entry'!$K$5:$K$34,$A6)</f>
        <v>0</v>
      </c>
      <c r="D6" s="22">
        <f>COUNTIFS('Score Entry'!$B$5:$B$34,$B$2,'Score Entry'!$F$5:$F$34,$A6,'Score Entry'!$K$5:$K$34,"Draw")+COUNTIFS('Score Entry'!$B$5:$B$34,$B$2,'Score Entry'!$I$5:$I$34,$A6,'Score Entry'!$K$5:$K$34,"Draw")</f>
        <v>0</v>
      </c>
      <c r="E6" s="22">
        <f>B6-C6-D6</f>
        <v>0</v>
      </c>
      <c r="F6" s="22">
        <f>SUMIFS('Score Entry'!$G$5:$G$34,'Score Entry'!$B$5:$B$34,$B$2,'Score Entry'!$F$5:$F$34,$A6,'Score Entry'!$J$5:$J$34,1)+SUMIFS('Score Entry'!$H$5:$H$34,'Score Entry'!$B$5:$B$34,$B$2,'Score Entry'!$I$5:$I$34,$A6,'Score Entry'!$J$5:$J$34,1)</f>
        <v>0</v>
      </c>
      <c r="G6" s="22">
        <f>SUMIFS('Score Entry'!$H$5:$H$34,'Score Entry'!$B$5:$B$34,$B$2,'Score Entry'!$F$5:$F$34,$A6,'Score Entry'!$J$5:$J$34,1)+SUMIFS('Score Entry'!$G$5:$G$34,'Score Entry'!$B$5:$B$34,$B$2,'Score Entry'!$I$5:$I$34,$A6,'Score Entry'!$J$5:$J$34,1)</f>
        <v>0</v>
      </c>
      <c r="H6" s="22">
        <f>F6-G6</f>
        <v>0</v>
      </c>
      <c r="I6" s="22">
        <f>C6*2+D6</f>
        <v>0</v>
      </c>
      <c r="J6" s="22">
        <f>1+SUMPRODUCT(($I$6:$I$9&gt;I6)+(($I$6:$I$9=I6)*($H$6:$H$9&gt;H6)))</f>
        <v>1</v>
      </c>
    </row>
    <row r="7" spans="1:11" x14ac:dyDescent="0.3">
      <c r="A7" s="6" t="s">
        <v>82</v>
      </c>
      <c r="B7" s="22">
        <f>COUNTIFS('Score Entry'!$B$5:$B$34,$B$2,'Score Entry'!$F$5:$F$34,$A7,'Score Entry'!$J$5:$J$34,1)+COUNTIFS('Score Entry'!$B$5:$B$34,$B$2,'Score Entry'!$I$5:$I$34,$A7,'Score Entry'!$J$5:$J$34,1)</f>
        <v>0</v>
      </c>
      <c r="C7" s="22">
        <f>COUNTIFS('Score Entry'!$B$5:$B$34,$B$2,'Score Entry'!$K$5:$K$34,$A7)</f>
        <v>0</v>
      </c>
      <c r="D7" s="22">
        <f>COUNTIFS('Score Entry'!$B$5:$B$34,$B$2,'Score Entry'!$F$5:$F$34,$A7,'Score Entry'!$K$5:$K$34,"Draw")+COUNTIFS('Score Entry'!$B$5:$B$34,$B$2,'Score Entry'!$I$5:$I$34,$A7,'Score Entry'!$K$5:$K$34,"Draw")</f>
        <v>0</v>
      </c>
      <c r="E7" s="22">
        <f>B7-C7-D7</f>
        <v>0</v>
      </c>
      <c r="F7" s="22">
        <f>SUMIFS('Score Entry'!$G$5:$G$34,'Score Entry'!$B$5:$B$34,$B$2,'Score Entry'!$F$5:$F$34,$A7,'Score Entry'!$J$5:$J$34,1)+SUMIFS('Score Entry'!$H$5:$H$34,'Score Entry'!$B$5:$B$34,$B$2,'Score Entry'!$I$5:$I$34,$A7,'Score Entry'!$J$5:$J$34,1)</f>
        <v>0</v>
      </c>
      <c r="G7" s="22">
        <f>SUMIFS('Score Entry'!$H$5:$H$34,'Score Entry'!$B$5:$B$34,$B$2,'Score Entry'!$F$5:$F$34,$A7,'Score Entry'!$J$5:$J$34,1)+SUMIFS('Score Entry'!$G$5:$G$34,'Score Entry'!$B$5:$B$34,$B$2,'Score Entry'!$I$5:$I$34,$A7,'Score Entry'!$J$5:$J$34,1)</f>
        <v>0</v>
      </c>
      <c r="H7" s="22">
        <f>F7-G7</f>
        <v>0</v>
      </c>
      <c r="I7" s="22">
        <f>C7*2+D7</f>
        <v>0</v>
      </c>
      <c r="J7" s="22">
        <f>1+SUMPRODUCT(($I$6:$I$9&gt;I7)+(($I$6:$I$9=I7)*($H$6:$H$9&gt;H7)))</f>
        <v>1</v>
      </c>
    </row>
    <row r="8" spans="1:11" x14ac:dyDescent="0.3">
      <c r="A8" s="6" t="s">
        <v>103</v>
      </c>
      <c r="B8" s="22">
        <f>COUNTIFS('Score Entry'!$B$5:$B$34,$B$2,'Score Entry'!$F$5:$F$34,$A8,'Score Entry'!$J$5:$J$34,1)+COUNTIFS('Score Entry'!$B$5:$B$34,$B$2,'Score Entry'!$I$5:$I$34,$A8,'Score Entry'!$J$5:$J$34,1)</f>
        <v>0</v>
      </c>
      <c r="C8" s="22">
        <f>COUNTIFS('Score Entry'!$B$5:$B$34,$B$2,'Score Entry'!$K$5:$K$34,$A8)</f>
        <v>0</v>
      </c>
      <c r="D8" s="22">
        <f>COUNTIFS('Score Entry'!$B$5:$B$34,$B$2,'Score Entry'!$F$5:$F$34,$A8,'Score Entry'!$K$5:$K$34,"Draw")+COUNTIFS('Score Entry'!$B$5:$B$34,$B$2,'Score Entry'!$I$5:$I$34,$A8,'Score Entry'!$K$5:$K$34,"Draw")</f>
        <v>0</v>
      </c>
      <c r="E8" s="22">
        <f>B8-C8-D8</f>
        <v>0</v>
      </c>
      <c r="F8" s="22">
        <f>SUMIFS('Score Entry'!$G$5:$G$34,'Score Entry'!$B$5:$B$34,$B$2,'Score Entry'!$F$5:$F$34,$A8,'Score Entry'!$J$5:$J$34,1)+SUMIFS('Score Entry'!$H$5:$H$34,'Score Entry'!$B$5:$B$34,$B$2,'Score Entry'!$I$5:$I$34,$A8,'Score Entry'!$J$5:$J$34,1)</f>
        <v>0</v>
      </c>
      <c r="G8" s="22">
        <f>SUMIFS('Score Entry'!$H$5:$H$34,'Score Entry'!$B$5:$B$34,$B$2,'Score Entry'!$F$5:$F$34,$A8,'Score Entry'!$J$5:$J$34,1)+SUMIFS('Score Entry'!$G$5:$G$34,'Score Entry'!$B$5:$B$34,$B$2,'Score Entry'!$I$5:$I$34,$A8,'Score Entry'!$J$5:$J$34,1)</f>
        <v>0</v>
      </c>
      <c r="H8" s="22">
        <f>F8-G8</f>
        <v>0</v>
      </c>
      <c r="I8" s="22">
        <f>C8*2+D8</f>
        <v>0</v>
      </c>
      <c r="J8" s="22">
        <f>1+SUMPRODUCT(($I$6:$I$9&gt;I8)+(($I$6:$I$9=I8)*($H$6:$H$9&gt;H8)))</f>
        <v>1</v>
      </c>
    </row>
    <row r="9" spans="1:11" x14ac:dyDescent="0.3">
      <c r="A9" s="6" t="s">
        <v>104</v>
      </c>
      <c r="B9" s="22">
        <f>COUNTIFS('Score Entry'!$B$5:$B$34,$B$2,'Score Entry'!$F$5:$F$34,$A9,'Score Entry'!$J$5:$J$34,1)+COUNTIFS('Score Entry'!$B$5:$B$34,$B$2,'Score Entry'!$I$5:$I$34,$A9,'Score Entry'!$J$5:$J$34,1)</f>
        <v>0</v>
      </c>
      <c r="C9" s="22">
        <f>COUNTIFS('Score Entry'!$B$5:$B$34,$B$2,'Score Entry'!$K$5:$K$34,$A9)</f>
        <v>0</v>
      </c>
      <c r="D9" s="22">
        <f>COUNTIFS('Score Entry'!$B$5:$B$34,$B$2,'Score Entry'!$F$5:$F$34,$A9,'Score Entry'!$K$5:$K$34,"Draw")+COUNTIFS('Score Entry'!$B$5:$B$34,$B$2,'Score Entry'!$I$5:$I$34,$A9,'Score Entry'!$K$5:$K$34,"Draw")</f>
        <v>0</v>
      </c>
      <c r="E9" s="22">
        <f>B9-C9-D9</f>
        <v>0</v>
      </c>
      <c r="F9" s="22">
        <f>SUMIFS('Score Entry'!$G$5:$G$34,'Score Entry'!$B$5:$B$34,$B$2,'Score Entry'!$F$5:$F$34,$A9,'Score Entry'!$J$5:$J$34,1)+SUMIFS('Score Entry'!$H$5:$H$34,'Score Entry'!$B$5:$B$34,$B$2,'Score Entry'!$I$5:$I$34,$A9,'Score Entry'!$J$5:$J$34,1)</f>
        <v>0</v>
      </c>
      <c r="G9" s="22">
        <f>SUMIFS('Score Entry'!$H$5:$H$34,'Score Entry'!$B$5:$B$34,$B$2,'Score Entry'!$F$5:$F$34,$A9,'Score Entry'!$J$5:$J$34,1)+SUMIFS('Score Entry'!$G$5:$G$34,'Score Entry'!$B$5:$B$34,$B$2,'Score Entry'!$I$5:$I$34,$A9,'Score Entry'!$J$5:$J$34,1)</f>
        <v>0</v>
      </c>
      <c r="H9" s="22">
        <f>F9-G9</f>
        <v>0</v>
      </c>
      <c r="I9" s="22">
        <f>C9*2+D9</f>
        <v>0</v>
      </c>
      <c r="J9" s="22">
        <f>1+SUMPRODUCT(($I$6:$I$9&gt;I9)+(($I$6:$I$9=I9)*($H$6:$H$9&gt;H9)))</f>
        <v>1</v>
      </c>
    </row>
    <row r="13" spans="1:11" x14ac:dyDescent="0.3">
      <c r="A13" s="1" t="s">
        <v>130</v>
      </c>
    </row>
    <row r="14" spans="1:11" x14ac:dyDescent="0.3">
      <c r="A14" s="3" t="s">
        <v>68</v>
      </c>
      <c r="B14" s="3" t="s">
        <v>19</v>
      </c>
      <c r="C14" s="3" t="s">
        <v>20</v>
      </c>
      <c r="D14" s="3" t="s">
        <v>69</v>
      </c>
      <c r="E14" s="3" t="s">
        <v>70</v>
      </c>
      <c r="F14" s="3" t="s">
        <v>127</v>
      </c>
      <c r="G14" s="3" t="s">
        <v>127</v>
      </c>
      <c r="H14" s="3" t="s">
        <v>73</v>
      </c>
      <c r="I14" s="3" t="s">
        <v>128</v>
      </c>
    </row>
    <row r="15" spans="1:11" x14ac:dyDescent="0.3">
      <c r="A15" s="31" t="s">
        <v>101</v>
      </c>
      <c r="B15" s="31">
        <v>6</v>
      </c>
      <c r="C15" s="24" t="s">
        <v>49</v>
      </c>
      <c r="D15" s="31" t="s">
        <v>25</v>
      </c>
      <c r="E15" s="24" t="s">
        <v>84</v>
      </c>
      <c r="F15" s="32" t="str">
        <f>IF('Score Entry'!G23="","",'Score Entry'!G23)</f>
        <v/>
      </c>
      <c r="G15" s="32" t="str">
        <f>IF('Score Entry'!H23="","",'Score Entry'!H23)</f>
        <v/>
      </c>
      <c r="H15" s="24" t="s">
        <v>82</v>
      </c>
      <c r="I15" s="33" t="str">
        <f>IF('Score Entry'!K23="","",'Score Entry'!K23)</f>
        <v/>
      </c>
    </row>
    <row r="16" spans="1:11" x14ac:dyDescent="0.3">
      <c r="A16" s="31" t="s">
        <v>102</v>
      </c>
      <c r="B16" s="31">
        <v>6</v>
      </c>
      <c r="C16" s="24" t="s">
        <v>49</v>
      </c>
      <c r="D16" s="31" t="s">
        <v>26</v>
      </c>
      <c r="E16" s="24" t="s">
        <v>103</v>
      </c>
      <c r="F16" s="32" t="str">
        <f>IF('Score Entry'!G24="","",'Score Entry'!G24)</f>
        <v/>
      </c>
      <c r="G16" s="32" t="str">
        <f>IF('Score Entry'!H24="","",'Score Entry'!H24)</f>
        <v/>
      </c>
      <c r="H16" s="24" t="s">
        <v>104</v>
      </c>
      <c r="I16" s="33" t="str">
        <f>IF('Score Entry'!K24="","",'Score Entry'!K24)</f>
        <v/>
      </c>
    </row>
    <row r="17" spans="1:9" x14ac:dyDescent="0.3">
      <c r="A17" s="31" t="s">
        <v>107</v>
      </c>
      <c r="B17" s="31">
        <v>7</v>
      </c>
      <c r="C17" s="24" t="s">
        <v>54</v>
      </c>
      <c r="D17" s="31" t="s">
        <v>25</v>
      </c>
      <c r="E17" s="24" t="s">
        <v>84</v>
      </c>
      <c r="F17" s="32" t="str">
        <f>IF('Score Entry'!G27="","",'Score Entry'!G27)</f>
        <v/>
      </c>
      <c r="G17" s="32" t="str">
        <f>IF('Score Entry'!H27="","",'Score Entry'!H27)</f>
        <v/>
      </c>
      <c r="H17" s="24" t="s">
        <v>103</v>
      </c>
      <c r="I17" s="33" t="str">
        <f>IF('Score Entry'!K27="","",'Score Entry'!K27)</f>
        <v/>
      </c>
    </row>
    <row r="18" spans="1:9" x14ac:dyDescent="0.3">
      <c r="A18" s="31" t="s">
        <v>108</v>
      </c>
      <c r="B18" s="31">
        <v>7</v>
      </c>
      <c r="C18" s="24" t="s">
        <v>54</v>
      </c>
      <c r="D18" s="31" t="s">
        <v>26</v>
      </c>
      <c r="E18" s="24" t="s">
        <v>82</v>
      </c>
      <c r="F18" s="32" t="str">
        <f>IF('Score Entry'!G28="","",'Score Entry'!G28)</f>
        <v/>
      </c>
      <c r="G18" s="32" t="str">
        <f>IF('Score Entry'!H28="","",'Score Entry'!H28)</f>
        <v/>
      </c>
      <c r="H18" s="24" t="s">
        <v>104</v>
      </c>
      <c r="I18" s="33" t="str">
        <f>IF('Score Entry'!K28="","",'Score Entry'!K28)</f>
        <v/>
      </c>
    </row>
    <row r="19" spans="1:9" x14ac:dyDescent="0.3">
      <c r="A19" s="31" t="s">
        <v>113</v>
      </c>
      <c r="B19" s="31">
        <v>9</v>
      </c>
      <c r="C19" s="24" t="s">
        <v>62</v>
      </c>
      <c r="D19" s="31" t="s">
        <v>25</v>
      </c>
      <c r="E19" s="24" t="s">
        <v>84</v>
      </c>
      <c r="F19" s="32" t="str">
        <f>IF('Score Entry'!G33="","",'Score Entry'!G33)</f>
        <v/>
      </c>
      <c r="G19" s="32" t="str">
        <f>IF('Score Entry'!H33="","",'Score Entry'!H33)</f>
        <v/>
      </c>
      <c r="H19" s="24" t="s">
        <v>104</v>
      </c>
      <c r="I19" s="33" t="str">
        <f>IF('Score Entry'!K33="","",'Score Entry'!K33)</f>
        <v/>
      </c>
    </row>
    <row r="20" spans="1:9" x14ac:dyDescent="0.3">
      <c r="A20" s="31" t="s">
        <v>114</v>
      </c>
      <c r="B20" s="31">
        <v>9</v>
      </c>
      <c r="C20" s="24" t="s">
        <v>62</v>
      </c>
      <c r="D20" s="31" t="s">
        <v>26</v>
      </c>
      <c r="E20" s="24" t="s">
        <v>82</v>
      </c>
      <c r="F20" s="32" t="str">
        <f>IF('Score Entry'!G34="","",'Score Entry'!G34)</f>
        <v/>
      </c>
      <c r="G20" s="32" t="str">
        <f>IF('Score Entry'!H34="","",'Score Entry'!H34)</f>
        <v/>
      </c>
      <c r="H20" s="24" t="s">
        <v>103</v>
      </c>
      <c r="I20" s="33" t="str">
        <f>IF('Score Entry'!K34="","",'Score Entry'!K34)</f>
        <v/>
      </c>
    </row>
  </sheetData>
  <mergeCells count="1">
    <mergeCell ref="A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0"/>
  <sheetViews>
    <sheetView workbookViewId="0">
      <selection sqref="A1:K1"/>
    </sheetView>
  </sheetViews>
  <sheetFormatPr defaultRowHeight="14.4" x14ac:dyDescent="0.3"/>
  <cols>
    <col min="1" max="1" width="24" customWidth="1"/>
    <col min="2" max="2" width="10" customWidth="1"/>
    <col min="3" max="3" width="16" customWidth="1"/>
    <col min="4" max="4" width="12" customWidth="1"/>
    <col min="5" max="5" width="22" customWidth="1"/>
    <col min="6" max="7" width="10" customWidth="1"/>
    <col min="8" max="8" width="22" customWidth="1"/>
    <col min="9" max="9" width="18" customWidth="1"/>
    <col min="10" max="11" width="10" customWidth="1"/>
  </cols>
  <sheetData>
    <row r="1" spans="1:11" ht="18" x14ac:dyDescent="0.35">
      <c r="A1" s="35" t="s">
        <v>138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3">
      <c r="B2" s="2" t="s">
        <v>15</v>
      </c>
    </row>
    <row r="3" spans="1:11" x14ac:dyDescent="0.3">
      <c r="A3" s="18" t="s">
        <v>115</v>
      </c>
    </row>
    <row r="5" spans="1:11" x14ac:dyDescent="0.3">
      <c r="A5" s="3" t="s">
        <v>116</v>
      </c>
      <c r="B5" s="3" t="s">
        <v>117</v>
      </c>
      <c r="C5" s="3" t="s">
        <v>118</v>
      </c>
      <c r="D5" s="3" t="s">
        <v>119</v>
      </c>
      <c r="E5" s="3" t="s">
        <v>120</v>
      </c>
      <c r="F5" s="3" t="s">
        <v>121</v>
      </c>
      <c r="G5" s="3" t="s">
        <v>122</v>
      </c>
      <c r="H5" s="3" t="s">
        <v>123</v>
      </c>
      <c r="I5" s="3" t="s">
        <v>124</v>
      </c>
      <c r="J5" s="3" t="s">
        <v>125</v>
      </c>
    </row>
    <row r="6" spans="1:11" x14ac:dyDescent="0.3">
      <c r="A6" s="7" t="s">
        <v>82</v>
      </c>
      <c r="B6" s="22">
        <f>COUNTIFS('Score Entry'!$B$5:$B$34,$B$2,'Score Entry'!$F$5:$F$34,$A6,'Score Entry'!$J$5:$J$34,1)+COUNTIFS('Score Entry'!$B$5:$B$34,$B$2,'Score Entry'!$I$5:$I$34,$A6,'Score Entry'!$J$5:$J$34,1)</f>
        <v>0</v>
      </c>
      <c r="C6" s="22">
        <f>COUNTIFS('Score Entry'!$B$5:$B$34,$B$2,'Score Entry'!$K$5:$K$34,$A6)</f>
        <v>0</v>
      </c>
      <c r="D6" s="22">
        <f>COUNTIFS('Score Entry'!$B$5:$B$34,$B$2,'Score Entry'!$F$5:$F$34,$A6,'Score Entry'!$K$5:$K$34,"Draw")+COUNTIFS('Score Entry'!$B$5:$B$34,$B$2,'Score Entry'!$I$5:$I$34,$A6,'Score Entry'!$K$5:$K$34,"Draw")</f>
        <v>0</v>
      </c>
      <c r="E6" s="22">
        <f>B6-C6-D6</f>
        <v>0</v>
      </c>
      <c r="F6" s="22">
        <f>SUMIFS('Score Entry'!$G$5:$G$34,'Score Entry'!$B$5:$B$34,$B$2,'Score Entry'!$F$5:$F$34,$A6,'Score Entry'!$J$5:$J$34,1)+SUMIFS('Score Entry'!$H$5:$H$34,'Score Entry'!$B$5:$B$34,$B$2,'Score Entry'!$I$5:$I$34,$A6,'Score Entry'!$J$5:$J$34,1)</f>
        <v>0</v>
      </c>
      <c r="G6" s="22">
        <f>SUMIFS('Score Entry'!$H$5:$H$34,'Score Entry'!$B$5:$B$34,$B$2,'Score Entry'!$F$5:$F$34,$A6,'Score Entry'!$J$5:$J$34,1)+SUMIFS('Score Entry'!$G$5:$G$34,'Score Entry'!$B$5:$B$34,$B$2,'Score Entry'!$I$5:$I$34,$A6,'Score Entry'!$J$5:$J$34,1)</f>
        <v>0</v>
      </c>
      <c r="H6" s="22">
        <f>F6-G6</f>
        <v>0</v>
      </c>
      <c r="I6" s="22">
        <f>C6*2+D6</f>
        <v>0</v>
      </c>
      <c r="J6" s="22">
        <f>1+SUMPRODUCT(($I$6:$I$9&gt;I6)+(($I$6:$I$9=I6)*($H$6:$H$9&gt;H6)))</f>
        <v>1</v>
      </c>
    </row>
    <row r="7" spans="1:11" x14ac:dyDescent="0.3">
      <c r="A7" s="7" t="s">
        <v>78</v>
      </c>
      <c r="B7" s="22">
        <f>COUNTIFS('Score Entry'!$B$5:$B$34,$B$2,'Score Entry'!$F$5:$F$34,$A7,'Score Entry'!$J$5:$J$34,1)+COUNTIFS('Score Entry'!$B$5:$B$34,$B$2,'Score Entry'!$I$5:$I$34,$A7,'Score Entry'!$J$5:$J$34,1)</f>
        <v>0</v>
      </c>
      <c r="C7" s="22">
        <f>COUNTIFS('Score Entry'!$B$5:$B$34,$B$2,'Score Entry'!$K$5:$K$34,$A7)</f>
        <v>0</v>
      </c>
      <c r="D7" s="22">
        <f>COUNTIFS('Score Entry'!$B$5:$B$34,$B$2,'Score Entry'!$F$5:$F$34,$A7,'Score Entry'!$K$5:$K$34,"Draw")+COUNTIFS('Score Entry'!$B$5:$B$34,$B$2,'Score Entry'!$I$5:$I$34,$A7,'Score Entry'!$K$5:$K$34,"Draw")</f>
        <v>0</v>
      </c>
      <c r="E7" s="22">
        <f>B7-C7-D7</f>
        <v>0</v>
      </c>
      <c r="F7" s="22">
        <f>SUMIFS('Score Entry'!$G$5:$G$34,'Score Entry'!$B$5:$B$34,$B$2,'Score Entry'!$F$5:$F$34,$A7,'Score Entry'!$J$5:$J$34,1)+SUMIFS('Score Entry'!$H$5:$H$34,'Score Entry'!$B$5:$B$34,$B$2,'Score Entry'!$I$5:$I$34,$A7,'Score Entry'!$J$5:$J$34,1)</f>
        <v>0</v>
      </c>
      <c r="G7" s="22">
        <f>SUMIFS('Score Entry'!$H$5:$H$34,'Score Entry'!$B$5:$B$34,$B$2,'Score Entry'!$F$5:$F$34,$A7,'Score Entry'!$J$5:$J$34,1)+SUMIFS('Score Entry'!$G$5:$G$34,'Score Entry'!$B$5:$B$34,$B$2,'Score Entry'!$I$5:$I$34,$A7,'Score Entry'!$J$5:$J$34,1)</f>
        <v>0</v>
      </c>
      <c r="H7" s="22">
        <f>F7-G7</f>
        <v>0</v>
      </c>
      <c r="I7" s="22">
        <f>C7*2+D7</f>
        <v>0</v>
      </c>
      <c r="J7" s="22">
        <f>1+SUMPRODUCT(($I$6:$I$9&gt;I7)+(($I$6:$I$9=I7)*($H$6:$H$9&gt;H7)))</f>
        <v>1</v>
      </c>
    </row>
    <row r="8" spans="1:11" x14ac:dyDescent="0.3">
      <c r="A8" s="7" t="s">
        <v>84</v>
      </c>
      <c r="B8" s="22">
        <f>COUNTIFS('Score Entry'!$B$5:$B$34,$B$2,'Score Entry'!$F$5:$F$34,$A8,'Score Entry'!$J$5:$J$34,1)+COUNTIFS('Score Entry'!$B$5:$B$34,$B$2,'Score Entry'!$I$5:$I$34,$A8,'Score Entry'!$J$5:$J$34,1)</f>
        <v>0</v>
      </c>
      <c r="C8" s="22">
        <f>COUNTIFS('Score Entry'!$B$5:$B$34,$B$2,'Score Entry'!$K$5:$K$34,$A8)</f>
        <v>0</v>
      </c>
      <c r="D8" s="22">
        <f>COUNTIFS('Score Entry'!$B$5:$B$34,$B$2,'Score Entry'!$F$5:$F$34,$A8,'Score Entry'!$K$5:$K$34,"Draw")+COUNTIFS('Score Entry'!$B$5:$B$34,$B$2,'Score Entry'!$I$5:$I$34,$A8,'Score Entry'!$K$5:$K$34,"Draw")</f>
        <v>0</v>
      </c>
      <c r="E8" s="22">
        <f>B8-C8-D8</f>
        <v>0</v>
      </c>
      <c r="F8" s="22">
        <f>SUMIFS('Score Entry'!$G$5:$G$34,'Score Entry'!$B$5:$B$34,$B$2,'Score Entry'!$F$5:$F$34,$A8,'Score Entry'!$J$5:$J$34,1)+SUMIFS('Score Entry'!$H$5:$H$34,'Score Entry'!$B$5:$B$34,$B$2,'Score Entry'!$I$5:$I$34,$A8,'Score Entry'!$J$5:$J$34,1)</f>
        <v>0</v>
      </c>
      <c r="G8" s="22">
        <f>SUMIFS('Score Entry'!$H$5:$H$34,'Score Entry'!$B$5:$B$34,$B$2,'Score Entry'!$F$5:$F$34,$A8,'Score Entry'!$J$5:$J$34,1)+SUMIFS('Score Entry'!$G$5:$G$34,'Score Entry'!$B$5:$B$34,$B$2,'Score Entry'!$I$5:$I$34,$A8,'Score Entry'!$J$5:$J$34,1)</f>
        <v>0</v>
      </c>
      <c r="H8" s="22">
        <f>F8-G8</f>
        <v>0</v>
      </c>
      <c r="I8" s="22">
        <f>C8*2+D8</f>
        <v>0</v>
      </c>
      <c r="J8" s="22">
        <f>1+SUMPRODUCT(($I$6:$I$9&gt;I8)+(($I$6:$I$9=I8)*($H$6:$H$9&gt;H8)))</f>
        <v>1</v>
      </c>
    </row>
    <row r="9" spans="1:11" x14ac:dyDescent="0.3">
      <c r="A9" s="7" t="s">
        <v>87</v>
      </c>
      <c r="B9" s="22">
        <f>COUNTIFS('Score Entry'!$B$5:$B$34,$B$2,'Score Entry'!$F$5:$F$34,$A9,'Score Entry'!$J$5:$J$34,1)+COUNTIFS('Score Entry'!$B$5:$B$34,$B$2,'Score Entry'!$I$5:$I$34,$A9,'Score Entry'!$J$5:$J$34,1)</f>
        <v>0</v>
      </c>
      <c r="C9" s="22">
        <f>COUNTIFS('Score Entry'!$B$5:$B$34,$B$2,'Score Entry'!$K$5:$K$34,$A9)</f>
        <v>0</v>
      </c>
      <c r="D9" s="22">
        <f>COUNTIFS('Score Entry'!$B$5:$B$34,$B$2,'Score Entry'!$F$5:$F$34,$A9,'Score Entry'!$K$5:$K$34,"Draw")+COUNTIFS('Score Entry'!$B$5:$B$34,$B$2,'Score Entry'!$I$5:$I$34,$A9,'Score Entry'!$K$5:$K$34,"Draw")</f>
        <v>0</v>
      </c>
      <c r="E9" s="22">
        <f>B9-C9-D9</f>
        <v>0</v>
      </c>
      <c r="F9" s="22">
        <f>SUMIFS('Score Entry'!$G$5:$G$34,'Score Entry'!$B$5:$B$34,$B$2,'Score Entry'!$F$5:$F$34,$A9,'Score Entry'!$J$5:$J$34,1)+SUMIFS('Score Entry'!$H$5:$H$34,'Score Entry'!$B$5:$B$34,$B$2,'Score Entry'!$I$5:$I$34,$A9,'Score Entry'!$J$5:$J$34,1)</f>
        <v>0</v>
      </c>
      <c r="G9" s="22">
        <f>SUMIFS('Score Entry'!$H$5:$H$34,'Score Entry'!$B$5:$B$34,$B$2,'Score Entry'!$F$5:$F$34,$A9,'Score Entry'!$J$5:$J$34,1)+SUMIFS('Score Entry'!$G$5:$G$34,'Score Entry'!$B$5:$B$34,$B$2,'Score Entry'!$I$5:$I$34,$A9,'Score Entry'!$J$5:$J$34,1)</f>
        <v>0</v>
      </c>
      <c r="H9" s="22">
        <f>F9-G9</f>
        <v>0</v>
      </c>
      <c r="I9" s="22">
        <f>C9*2+D9</f>
        <v>0</v>
      </c>
      <c r="J9" s="22">
        <f>1+SUMPRODUCT(($I$6:$I$9&gt;I9)+(($I$6:$I$9=I9)*($H$6:$H$9&gt;H9)))</f>
        <v>1</v>
      </c>
    </row>
    <row r="13" spans="1:11" x14ac:dyDescent="0.3">
      <c r="A13" s="1" t="s">
        <v>131</v>
      </c>
    </row>
    <row r="14" spans="1:11" x14ac:dyDescent="0.3">
      <c r="A14" s="3" t="s">
        <v>68</v>
      </c>
      <c r="B14" s="3" t="s">
        <v>19</v>
      </c>
      <c r="C14" s="3" t="s">
        <v>20</v>
      </c>
      <c r="D14" s="3" t="s">
        <v>69</v>
      </c>
      <c r="E14" s="3" t="s">
        <v>70</v>
      </c>
      <c r="F14" s="3" t="s">
        <v>127</v>
      </c>
      <c r="G14" s="3" t="s">
        <v>127</v>
      </c>
      <c r="H14" s="3" t="s">
        <v>73</v>
      </c>
      <c r="I14" s="3" t="s">
        <v>128</v>
      </c>
    </row>
    <row r="15" spans="1:11" x14ac:dyDescent="0.3">
      <c r="A15" s="27" t="s">
        <v>85</v>
      </c>
      <c r="B15" s="27">
        <v>1</v>
      </c>
      <c r="C15" s="28" t="s">
        <v>27</v>
      </c>
      <c r="D15" s="27" t="s">
        <v>25</v>
      </c>
      <c r="E15" s="28" t="s">
        <v>82</v>
      </c>
      <c r="F15" s="32" t="str">
        <f>IF('Score Entry'!G8="","",'Score Entry'!G8)</f>
        <v/>
      </c>
      <c r="G15" s="32" t="str">
        <f>IF('Score Entry'!H8="","",'Score Entry'!H8)</f>
        <v/>
      </c>
      <c r="H15" s="28" t="s">
        <v>78</v>
      </c>
      <c r="I15" s="33" t="str">
        <f>IF('Score Entry'!K8="","",'Score Entry'!K8)</f>
        <v/>
      </c>
    </row>
    <row r="16" spans="1:11" x14ac:dyDescent="0.3">
      <c r="A16" s="27" t="s">
        <v>86</v>
      </c>
      <c r="B16" s="27">
        <v>1</v>
      </c>
      <c r="C16" s="28" t="s">
        <v>27</v>
      </c>
      <c r="D16" s="27" t="s">
        <v>26</v>
      </c>
      <c r="E16" s="28" t="s">
        <v>84</v>
      </c>
      <c r="F16" s="32" t="str">
        <f>IF('Score Entry'!G9="","",'Score Entry'!G9)</f>
        <v/>
      </c>
      <c r="G16" s="32" t="str">
        <f>IF('Score Entry'!H9="","",'Score Entry'!H9)</f>
        <v/>
      </c>
      <c r="H16" s="28" t="s">
        <v>87</v>
      </c>
      <c r="I16" s="33" t="str">
        <f>IF('Score Entry'!K9="","",'Score Entry'!K9)</f>
        <v/>
      </c>
    </row>
    <row r="17" spans="1:9" x14ac:dyDescent="0.3">
      <c r="A17" s="27" t="s">
        <v>90</v>
      </c>
      <c r="B17" s="27">
        <v>2</v>
      </c>
      <c r="C17" s="28" t="s">
        <v>34</v>
      </c>
      <c r="D17" s="27" t="s">
        <v>25</v>
      </c>
      <c r="E17" s="28" t="s">
        <v>82</v>
      </c>
      <c r="F17" s="32" t="str">
        <f>IF('Score Entry'!G12="","",'Score Entry'!G12)</f>
        <v/>
      </c>
      <c r="G17" s="32" t="str">
        <f>IF('Score Entry'!H12="","",'Score Entry'!H12)</f>
        <v/>
      </c>
      <c r="H17" s="28" t="s">
        <v>84</v>
      </c>
      <c r="I17" s="33" t="str">
        <f>IF('Score Entry'!K12="","",'Score Entry'!K12)</f>
        <v/>
      </c>
    </row>
    <row r="18" spans="1:9" x14ac:dyDescent="0.3">
      <c r="A18" s="27" t="s">
        <v>91</v>
      </c>
      <c r="B18" s="27">
        <v>2</v>
      </c>
      <c r="C18" s="28" t="s">
        <v>34</v>
      </c>
      <c r="D18" s="27" t="s">
        <v>26</v>
      </c>
      <c r="E18" s="28" t="s">
        <v>78</v>
      </c>
      <c r="F18" s="32" t="str">
        <f>IF('Score Entry'!G13="","",'Score Entry'!G13)</f>
        <v/>
      </c>
      <c r="G18" s="32" t="str">
        <f>IF('Score Entry'!H13="","",'Score Entry'!H13)</f>
        <v/>
      </c>
      <c r="H18" s="28" t="s">
        <v>87</v>
      </c>
      <c r="I18" s="33" t="str">
        <f>IF('Score Entry'!K13="","",'Score Entry'!K13)</f>
        <v/>
      </c>
    </row>
    <row r="19" spans="1:9" x14ac:dyDescent="0.3">
      <c r="A19" s="27" t="s">
        <v>97</v>
      </c>
      <c r="B19" s="27">
        <v>5</v>
      </c>
      <c r="C19" s="28" t="s">
        <v>43</v>
      </c>
      <c r="D19" s="27" t="s">
        <v>25</v>
      </c>
      <c r="E19" s="28" t="s">
        <v>82</v>
      </c>
      <c r="F19" s="32" t="str">
        <f>IF('Score Entry'!G19="","",'Score Entry'!G19)</f>
        <v/>
      </c>
      <c r="G19" s="32" t="str">
        <f>IF('Score Entry'!H19="","",'Score Entry'!H19)</f>
        <v/>
      </c>
      <c r="H19" s="28" t="s">
        <v>87</v>
      </c>
      <c r="I19" s="33" t="str">
        <f>IF('Score Entry'!K19="","",'Score Entry'!K19)</f>
        <v/>
      </c>
    </row>
    <row r="20" spans="1:9" x14ac:dyDescent="0.3">
      <c r="A20" s="27" t="s">
        <v>98</v>
      </c>
      <c r="B20" s="27">
        <v>5</v>
      </c>
      <c r="C20" s="28" t="s">
        <v>43</v>
      </c>
      <c r="D20" s="27" t="s">
        <v>26</v>
      </c>
      <c r="E20" s="28" t="s">
        <v>78</v>
      </c>
      <c r="F20" s="32" t="str">
        <f>IF('Score Entry'!G20="","",'Score Entry'!G20)</f>
        <v/>
      </c>
      <c r="G20" s="32" t="str">
        <f>IF('Score Entry'!H20="","",'Score Entry'!H20)</f>
        <v/>
      </c>
      <c r="H20" s="28" t="s">
        <v>84</v>
      </c>
      <c r="I20" s="33" t="str">
        <f>IF('Score Entry'!K20="","",'Score Entry'!K20)</f>
        <v/>
      </c>
    </row>
  </sheetData>
  <mergeCells count="1">
    <mergeCell ref="A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4"/>
  <sheetViews>
    <sheetView workbookViewId="0">
      <selection sqref="A1:K1"/>
    </sheetView>
  </sheetViews>
  <sheetFormatPr defaultRowHeight="14.4" x14ac:dyDescent="0.3"/>
  <cols>
    <col min="1" max="1" width="24" customWidth="1"/>
    <col min="2" max="2" width="10" customWidth="1"/>
    <col min="3" max="3" width="16" customWidth="1"/>
    <col min="4" max="4" width="12" customWidth="1"/>
    <col min="5" max="5" width="22" customWidth="1"/>
    <col min="6" max="7" width="10" customWidth="1"/>
    <col min="8" max="8" width="22" customWidth="1"/>
    <col min="9" max="9" width="18" customWidth="1"/>
    <col min="10" max="11" width="10" customWidth="1"/>
  </cols>
  <sheetData>
    <row r="1" spans="1:11" ht="18" x14ac:dyDescent="0.35">
      <c r="A1" s="35" t="s">
        <v>139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3">
      <c r="B2" s="2" t="s">
        <v>17</v>
      </c>
    </row>
    <row r="3" spans="1:11" x14ac:dyDescent="0.3">
      <c r="A3" s="18" t="s">
        <v>115</v>
      </c>
    </row>
    <row r="5" spans="1:11" x14ac:dyDescent="0.3">
      <c r="A5" s="3" t="s">
        <v>116</v>
      </c>
      <c r="B5" s="3" t="s">
        <v>117</v>
      </c>
      <c r="C5" s="3" t="s">
        <v>118</v>
      </c>
      <c r="D5" s="3" t="s">
        <v>119</v>
      </c>
      <c r="E5" s="3" t="s">
        <v>120</v>
      </c>
      <c r="F5" s="3" t="s">
        <v>121</v>
      </c>
      <c r="G5" s="3" t="s">
        <v>122</v>
      </c>
      <c r="H5" s="3" t="s">
        <v>123</v>
      </c>
      <c r="I5" s="3" t="s">
        <v>124</v>
      </c>
      <c r="J5" s="3" t="s">
        <v>125</v>
      </c>
    </row>
    <row r="6" spans="1:11" x14ac:dyDescent="0.3">
      <c r="A6" s="8" t="s">
        <v>78</v>
      </c>
      <c r="B6" s="22">
        <f>COUNTIFS('Score Entry'!$B$5:$B$34,$B$2,'Score Entry'!$F$5:$F$34,$A6,'Score Entry'!$J$5:$J$34,1)+COUNTIFS('Score Entry'!$B$5:$B$34,$B$2,'Score Entry'!$I$5:$I$34,$A6,'Score Entry'!$J$5:$J$34,1)</f>
        <v>0</v>
      </c>
      <c r="C6" s="22">
        <f>COUNTIFS('Score Entry'!$B$5:$B$34,$B$2,'Score Entry'!$K$5:$K$34,$A6)</f>
        <v>0</v>
      </c>
      <c r="D6" s="22">
        <f>COUNTIFS('Score Entry'!$B$5:$B$34,$B$2,'Score Entry'!$F$5:$F$34,$A6,'Score Entry'!$K$5:$K$34,"Draw")+COUNTIFS('Score Entry'!$B$5:$B$34,$B$2,'Score Entry'!$I$5:$I$34,$A6,'Score Entry'!$K$5:$K$34,"Draw")</f>
        <v>0</v>
      </c>
      <c r="E6" s="22">
        <f>B6-C6-D6</f>
        <v>0</v>
      </c>
      <c r="F6" s="22">
        <f>SUMIFS('Score Entry'!$G$5:$G$34,'Score Entry'!$B$5:$B$34,$B$2,'Score Entry'!$F$5:$F$34,$A6,'Score Entry'!$J$5:$J$34,1)+SUMIFS('Score Entry'!$H$5:$H$34,'Score Entry'!$B$5:$B$34,$B$2,'Score Entry'!$I$5:$I$34,$A6,'Score Entry'!$J$5:$J$34,1)</f>
        <v>0</v>
      </c>
      <c r="G6" s="22">
        <f>SUMIFS('Score Entry'!$H$5:$H$34,'Score Entry'!$B$5:$B$34,$B$2,'Score Entry'!$F$5:$F$34,$A6,'Score Entry'!$J$5:$J$34,1)+SUMIFS('Score Entry'!$G$5:$G$34,'Score Entry'!$B$5:$B$34,$B$2,'Score Entry'!$I$5:$I$34,$A6,'Score Entry'!$J$5:$J$34,1)</f>
        <v>0</v>
      </c>
      <c r="H6" s="22">
        <f>F6-G6</f>
        <v>0</v>
      </c>
      <c r="I6" s="22">
        <f>C6*2+D6</f>
        <v>0</v>
      </c>
      <c r="J6" s="22">
        <f>1+SUMPRODUCT(($I$6:$I$7&gt;I6)+(($I$6:$I$7=I6)*($H$6:$H$7&gt;H6)))</f>
        <v>1</v>
      </c>
    </row>
    <row r="7" spans="1:11" x14ac:dyDescent="0.3">
      <c r="A7" s="8" t="s">
        <v>84</v>
      </c>
      <c r="B7" s="22">
        <f>COUNTIFS('Score Entry'!$B$5:$B$34,$B$2,'Score Entry'!$F$5:$F$34,$A7,'Score Entry'!$J$5:$J$34,1)+COUNTIFS('Score Entry'!$B$5:$B$34,$B$2,'Score Entry'!$I$5:$I$34,$A7,'Score Entry'!$J$5:$J$34,1)</f>
        <v>0</v>
      </c>
      <c r="C7" s="22">
        <f>COUNTIFS('Score Entry'!$B$5:$B$34,$B$2,'Score Entry'!$K$5:$K$34,$A7)</f>
        <v>0</v>
      </c>
      <c r="D7" s="22">
        <f>COUNTIFS('Score Entry'!$B$5:$B$34,$B$2,'Score Entry'!$F$5:$F$34,$A7,'Score Entry'!$K$5:$K$34,"Draw")+COUNTIFS('Score Entry'!$B$5:$B$34,$B$2,'Score Entry'!$I$5:$I$34,$A7,'Score Entry'!$K$5:$K$34,"Draw")</f>
        <v>0</v>
      </c>
      <c r="E7" s="22">
        <f>B7-C7-D7</f>
        <v>0</v>
      </c>
      <c r="F7" s="22">
        <f>SUMIFS('Score Entry'!$G$5:$G$34,'Score Entry'!$B$5:$B$34,$B$2,'Score Entry'!$F$5:$F$34,$A7,'Score Entry'!$J$5:$J$34,1)+SUMIFS('Score Entry'!$H$5:$H$34,'Score Entry'!$B$5:$B$34,$B$2,'Score Entry'!$I$5:$I$34,$A7,'Score Entry'!$J$5:$J$34,1)</f>
        <v>0</v>
      </c>
      <c r="G7" s="22">
        <f>SUMIFS('Score Entry'!$H$5:$H$34,'Score Entry'!$B$5:$B$34,$B$2,'Score Entry'!$F$5:$F$34,$A7,'Score Entry'!$J$5:$J$34,1)+SUMIFS('Score Entry'!$G$5:$G$34,'Score Entry'!$B$5:$B$34,$B$2,'Score Entry'!$I$5:$I$34,$A7,'Score Entry'!$J$5:$J$34,1)</f>
        <v>0</v>
      </c>
      <c r="H7" s="22">
        <f>F7-G7</f>
        <v>0</v>
      </c>
      <c r="I7" s="22">
        <f>C7*2+D7</f>
        <v>0</v>
      </c>
      <c r="J7" s="22">
        <f>1+SUMPRODUCT(($I$6:$I$7&gt;I7)+(($I$6:$I$7=I7)*($H$6:$H$7&gt;H7)))</f>
        <v>1</v>
      </c>
    </row>
    <row r="11" spans="1:11" x14ac:dyDescent="0.3">
      <c r="A11" s="1" t="s">
        <v>132</v>
      </c>
    </row>
    <row r="12" spans="1:11" x14ac:dyDescent="0.3">
      <c r="A12" s="3" t="s">
        <v>68</v>
      </c>
      <c r="B12" s="3" t="s">
        <v>19</v>
      </c>
      <c r="C12" s="3" t="s">
        <v>20</v>
      </c>
      <c r="D12" s="3" t="s">
        <v>69</v>
      </c>
      <c r="E12" s="3" t="s">
        <v>70</v>
      </c>
      <c r="F12" s="3" t="s">
        <v>127</v>
      </c>
      <c r="G12" s="3" t="s">
        <v>127</v>
      </c>
      <c r="H12" s="3" t="s">
        <v>73</v>
      </c>
      <c r="I12" s="3" t="s">
        <v>128</v>
      </c>
    </row>
    <row r="13" spans="1:11" x14ac:dyDescent="0.3">
      <c r="A13" s="25" t="s">
        <v>83</v>
      </c>
      <c r="B13" s="25">
        <v>1</v>
      </c>
      <c r="C13" s="26" t="s">
        <v>27</v>
      </c>
      <c r="D13" s="25" t="s">
        <v>24</v>
      </c>
      <c r="E13" s="26" t="s">
        <v>78</v>
      </c>
      <c r="F13" s="32" t="str">
        <f>IF('Score Entry'!G7="","",'Score Entry'!G7)</f>
        <v/>
      </c>
      <c r="G13" s="32" t="str">
        <f>IF('Score Entry'!H7="","",'Score Entry'!H7)</f>
        <v/>
      </c>
      <c r="H13" s="26" t="s">
        <v>84</v>
      </c>
      <c r="I13" s="33" t="str">
        <f>IF('Score Entry'!K7="","",'Score Entry'!K7)</f>
        <v/>
      </c>
    </row>
    <row r="14" spans="1:11" x14ac:dyDescent="0.3">
      <c r="A14" s="25" t="s">
        <v>94</v>
      </c>
      <c r="B14" s="25">
        <v>3</v>
      </c>
      <c r="C14" s="26" t="s">
        <v>40</v>
      </c>
      <c r="D14" s="25" t="s">
        <v>24</v>
      </c>
      <c r="E14" s="26" t="s">
        <v>78</v>
      </c>
      <c r="F14" s="32" t="str">
        <f>IF('Score Entry'!G16="","",'Score Entry'!G16)</f>
        <v/>
      </c>
      <c r="G14" s="32" t="str">
        <f>IF('Score Entry'!H16="","",'Score Entry'!H16)</f>
        <v/>
      </c>
      <c r="H14" s="26" t="s">
        <v>84</v>
      </c>
      <c r="I14" s="33" t="str">
        <f>IF('Score Entry'!K16="","",'Score Entry'!K16)</f>
        <v/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Master Draw</vt:lpstr>
      <vt:lpstr>Score Entry</vt:lpstr>
      <vt:lpstr>U8 Ladder</vt:lpstr>
      <vt:lpstr>U10 Ladder</vt:lpstr>
      <vt:lpstr>U12 Ladder</vt:lpstr>
      <vt:lpstr>U14 Ladder</vt:lpstr>
      <vt:lpstr>U16 Ladder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Ioakima Iosua</dc:creator>
  <cp:lastModifiedBy>Ioakima Iosua</cp:lastModifiedBy>
  <dcterms:created xsi:type="dcterms:W3CDTF">2026-04-01T09:09:38Z</dcterms:created>
  <dcterms:modified xsi:type="dcterms:W3CDTF">2026-04-01T11:25:04Z</dcterms:modified>
</cp:coreProperties>
</file>